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ZakazkyCD\20-051-2-Bedrichov_Jankov_Pistin_SPU\01_Bedrichov\xxx_Soupis_praci\"/>
    </mc:Choice>
  </mc:AlternateContent>
  <bookViews>
    <workbookView xWindow="0" yWindow="0" windowWidth="0" windowHeight="0"/>
  </bookViews>
  <sheets>
    <sheet name="Rekapitulace stavby" sheetId="1" r:id="rId1"/>
    <sheet name="101 - Polní cesta VC13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'101 - Polní cesta VC13'!$C$96:$K$439</definedName>
    <definedName name="_xlnm.Print_Area" localSheetId="1">'101 - Polní cesta VC13'!$C$4:$J$39,'101 - Polní cesta VC13'!$C$45:$J$78,'101 - Polní cesta VC13'!$C$84:$K$439</definedName>
    <definedName name="_xlnm.Print_Titles" localSheetId="1">'101 - Polní cesta VC13'!$96:$96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37"/>
  <c r="BH437"/>
  <c r="BG437"/>
  <c r="BF437"/>
  <c r="T437"/>
  <c r="T436"/>
  <c r="R437"/>
  <c r="R436"/>
  <c r="P437"/>
  <c r="P436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T421"/>
  <c r="R422"/>
  <c r="R421"/>
  <c r="P422"/>
  <c r="P421"/>
  <c r="BI417"/>
  <c r="BH417"/>
  <c r="BG417"/>
  <c r="BF417"/>
  <c r="T417"/>
  <c r="T416"/>
  <c r="R417"/>
  <c r="R416"/>
  <c r="P417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T406"/>
  <c r="R407"/>
  <c r="R406"/>
  <c r="P407"/>
  <c r="P406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1"/>
  <c r="BH351"/>
  <c r="BG351"/>
  <c r="BF351"/>
  <c r="T351"/>
  <c r="T350"/>
  <c r="R351"/>
  <c r="R350"/>
  <c r="P351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4"/>
  <c r="BH324"/>
  <c r="BG324"/>
  <c r="BF324"/>
  <c r="T324"/>
  <c r="R324"/>
  <c r="P324"/>
  <c r="BI318"/>
  <c r="BH318"/>
  <c r="BG318"/>
  <c r="BF318"/>
  <c r="T318"/>
  <c r="R318"/>
  <c r="P318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5"/>
  <c r="BH285"/>
  <c r="BG285"/>
  <c r="BF285"/>
  <c r="T285"/>
  <c r="R285"/>
  <c r="P285"/>
  <c r="BI282"/>
  <c r="BH282"/>
  <c r="BG282"/>
  <c r="BF282"/>
  <c r="T282"/>
  <c r="R282"/>
  <c r="P282"/>
  <c r="BI274"/>
  <c r="BH274"/>
  <c r="BG274"/>
  <c r="BF274"/>
  <c r="T274"/>
  <c r="R274"/>
  <c r="P274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78"/>
  <c r="BH178"/>
  <c r="BG178"/>
  <c r="BF178"/>
  <c r="T178"/>
  <c r="R178"/>
  <c r="P178"/>
  <c r="BI175"/>
  <c r="BH175"/>
  <c r="BG175"/>
  <c r="BF175"/>
  <c r="T175"/>
  <c r="R175"/>
  <c r="P175"/>
  <c r="BI168"/>
  <c r="BH168"/>
  <c r="BG168"/>
  <c r="BF168"/>
  <c r="T168"/>
  <c r="R168"/>
  <c r="P168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J93"/>
  <c r="F93"/>
  <c r="F91"/>
  <c r="E89"/>
  <c r="J54"/>
  <c r="F54"/>
  <c r="F52"/>
  <c r="E50"/>
  <c r="J24"/>
  <c r="E24"/>
  <c r="J94"/>
  <c r="J23"/>
  <c r="J18"/>
  <c r="E18"/>
  <c r="F94"/>
  <c r="J17"/>
  <c r="J12"/>
  <c r="J91"/>
  <c r="E7"/>
  <c r="E87"/>
  <c i="1" r="L50"/>
  <c r="AM50"/>
  <c r="AM49"/>
  <c r="L49"/>
  <c r="AM47"/>
  <c r="L47"/>
  <c r="L45"/>
  <c r="L44"/>
  <c i="2" r="J356"/>
  <c r="BK334"/>
  <c r="J324"/>
  <c r="J313"/>
  <c r="J304"/>
  <c r="BK297"/>
  <c r="BK285"/>
  <c r="BK274"/>
  <c r="J265"/>
  <c r="J259"/>
  <c r="BK249"/>
  <c r="J246"/>
  <c r="J241"/>
  <c r="J235"/>
  <c r="J229"/>
  <c r="J223"/>
  <c r="J217"/>
  <c r="J211"/>
  <c r="J204"/>
  <c r="BK195"/>
  <c r="J189"/>
  <c r="J178"/>
  <c r="BK168"/>
  <c r="BK155"/>
  <c r="J152"/>
  <c r="J144"/>
  <c r="BK136"/>
  <c r="J128"/>
  <c r="BK120"/>
  <c r="BK114"/>
  <c r="BK108"/>
  <c r="J100"/>
  <c r="J437"/>
  <c r="BK432"/>
  <c r="BK429"/>
  <c r="BK426"/>
  <c r="BK422"/>
  <c r="J417"/>
  <c r="BK413"/>
  <c r="BK410"/>
  <c r="J407"/>
  <c r="J403"/>
  <c r="J400"/>
  <c r="J396"/>
  <c r="J393"/>
  <c r="J390"/>
  <c r="J387"/>
  <c r="J384"/>
  <c r="J382"/>
  <c r="J380"/>
  <c r="J376"/>
  <c r="J374"/>
  <c r="J371"/>
  <c r="J368"/>
  <c r="J366"/>
  <c r="J364"/>
  <c r="J360"/>
  <c r="J351"/>
  <c r="J346"/>
  <c r="J342"/>
  <c r="J334"/>
  <c r="BK324"/>
  <c r="BK313"/>
  <c r="BK304"/>
  <c r="BK292"/>
  <c r="J282"/>
  <c r="BK269"/>
  <c r="BK262"/>
  <c r="BK255"/>
  <c r="J252"/>
  <c r="BK244"/>
  <c r="BK237"/>
  <c r="J232"/>
  <c r="BK226"/>
  <c r="J220"/>
  <c r="BK214"/>
  <c r="BK208"/>
  <c r="BK200"/>
  <c r="J195"/>
  <c r="BK189"/>
  <c r="BK178"/>
  <c r="J168"/>
  <c r="J155"/>
  <c r="J149"/>
  <c r="J140"/>
  <c r="J132"/>
  <c r="BK124"/>
  <c r="BK117"/>
  <c r="J114"/>
  <c r="J108"/>
  <c r="BK100"/>
  <c r="BK351"/>
  <c r="BK338"/>
  <c r="BK330"/>
  <c r="J318"/>
  <c r="J309"/>
  <c r="J301"/>
  <c r="J292"/>
  <c r="J285"/>
  <c r="J274"/>
  <c r="BK265"/>
  <c r="BK259"/>
  <c r="BK252"/>
  <c r="BK246"/>
  <c r="J244"/>
  <c r="J237"/>
  <c r="BK229"/>
  <c r="BK223"/>
  <c r="BK217"/>
  <c r="BK211"/>
  <c r="BK204"/>
  <c r="BK192"/>
  <c r="J186"/>
  <c r="J175"/>
  <c r="J161"/>
  <c r="BK149"/>
  <c r="BK140"/>
  <c r="BK132"/>
  <c r="J124"/>
  <c r="J117"/>
  <c r="J111"/>
  <c r="J103"/>
  <c i="1" r="AS54"/>
  <c i="2" r="BK437"/>
  <c r="J432"/>
  <c r="J429"/>
  <c r="J426"/>
  <c r="J422"/>
  <c r="BK417"/>
  <c r="J413"/>
  <c r="J410"/>
  <c r="BK407"/>
  <c r="BK403"/>
  <c r="BK400"/>
  <c r="BK396"/>
  <c r="BK393"/>
  <c r="BK390"/>
  <c r="BK387"/>
  <c r="BK384"/>
  <c r="BK382"/>
  <c r="BK380"/>
  <c r="BK376"/>
  <c r="BK374"/>
  <c r="BK371"/>
  <c r="BK368"/>
  <c r="BK366"/>
  <c r="BK364"/>
  <c r="BK360"/>
  <c r="BK356"/>
  <c r="BK346"/>
  <c r="BK342"/>
  <c r="J338"/>
  <c r="J330"/>
  <c r="BK318"/>
  <c r="BK309"/>
  <c r="BK301"/>
  <c r="J297"/>
  <c r="BK282"/>
  <c r="J269"/>
  <c r="J262"/>
  <c r="J255"/>
  <c r="J249"/>
  <c r="BK241"/>
  <c r="BK235"/>
  <c r="BK232"/>
  <c r="J226"/>
  <c r="BK220"/>
  <c r="J214"/>
  <c r="J208"/>
  <c r="J200"/>
  <c r="J192"/>
  <c r="BK186"/>
  <c r="BK175"/>
  <c r="BK161"/>
  <c r="BK152"/>
  <c r="BK144"/>
  <c r="J136"/>
  <c r="BK128"/>
  <c r="J120"/>
  <c r="BK111"/>
  <c r="BK103"/>
  <c l="1" r="R379"/>
  <c r="BK409"/>
  <c r="J409"/>
  <c r="J73"/>
  <c r="T409"/>
  <c r="BK99"/>
  <c r="J99"/>
  <c r="J61"/>
  <c r="P99"/>
  <c r="R99"/>
  <c r="T99"/>
  <c r="BK268"/>
  <c r="J268"/>
  <c r="J62"/>
  <c r="P268"/>
  <c r="R268"/>
  <c r="T268"/>
  <c r="BK300"/>
  <c r="J300"/>
  <c r="J63"/>
  <c r="P300"/>
  <c r="R300"/>
  <c r="T300"/>
  <c r="BK312"/>
  <c r="J312"/>
  <c r="J64"/>
  <c r="P312"/>
  <c r="R312"/>
  <c r="T312"/>
  <c r="BK355"/>
  <c r="J355"/>
  <c r="J66"/>
  <c r="P355"/>
  <c r="R355"/>
  <c r="T355"/>
  <c r="BK363"/>
  <c r="J363"/>
  <c r="J67"/>
  <c r="P363"/>
  <c r="R363"/>
  <c r="T363"/>
  <c r="BK373"/>
  <c r="J373"/>
  <c r="J68"/>
  <c r="R373"/>
  <c r="BK379"/>
  <c r="P379"/>
  <c r="P409"/>
  <c r="R409"/>
  <c r="BK425"/>
  <c r="J425"/>
  <c r="J76"/>
  <c r="P425"/>
  <c r="R425"/>
  <c r="T425"/>
  <c r="P373"/>
  <c r="T373"/>
  <c r="T379"/>
  <c r="BK399"/>
  <c r="J399"/>
  <c r="J71"/>
  <c r="P399"/>
  <c r="R399"/>
  <c r="R378"/>
  <c r="T399"/>
  <c r="E48"/>
  <c r="J52"/>
  <c r="F55"/>
  <c r="J55"/>
  <c r="BE100"/>
  <c r="BE103"/>
  <c r="BE108"/>
  <c r="BE111"/>
  <c r="BE114"/>
  <c r="BE117"/>
  <c r="BE120"/>
  <c r="BE124"/>
  <c r="BE128"/>
  <c r="BE132"/>
  <c r="BE136"/>
  <c r="BE140"/>
  <c r="BE144"/>
  <c r="BE149"/>
  <c r="BE152"/>
  <c r="BE155"/>
  <c r="BE161"/>
  <c r="BE168"/>
  <c r="BE175"/>
  <c r="BE178"/>
  <c r="BE186"/>
  <c r="BE189"/>
  <c r="BE192"/>
  <c r="BE195"/>
  <c r="BE200"/>
  <c r="BE204"/>
  <c r="BE208"/>
  <c r="BE211"/>
  <c r="BE214"/>
  <c r="BE217"/>
  <c r="BE220"/>
  <c r="BE223"/>
  <c r="BE226"/>
  <c r="BE229"/>
  <c r="BE232"/>
  <c r="BE235"/>
  <c r="BE237"/>
  <c r="BE241"/>
  <c r="BE244"/>
  <c r="BE246"/>
  <c r="BE249"/>
  <c r="BE252"/>
  <c r="BE255"/>
  <c r="BE259"/>
  <c r="BE262"/>
  <c r="BE265"/>
  <c r="BE269"/>
  <c r="BE274"/>
  <c r="BE282"/>
  <c r="BE285"/>
  <c r="BE292"/>
  <c r="BE297"/>
  <c r="BE301"/>
  <c r="BE304"/>
  <c r="BE309"/>
  <c r="BE313"/>
  <c r="BE318"/>
  <c r="BE324"/>
  <c r="BE330"/>
  <c r="BE334"/>
  <c r="BE338"/>
  <c r="BE342"/>
  <c r="BE346"/>
  <c r="BE351"/>
  <c r="BE356"/>
  <c r="BE360"/>
  <c r="BE364"/>
  <c r="BE366"/>
  <c r="BE368"/>
  <c r="BE371"/>
  <c r="BE374"/>
  <c r="BE376"/>
  <c r="BE380"/>
  <c r="BE382"/>
  <c r="BE384"/>
  <c r="BE387"/>
  <c r="BE390"/>
  <c r="BE393"/>
  <c r="BE396"/>
  <c r="BE400"/>
  <c r="BE403"/>
  <c r="BE407"/>
  <c r="BE410"/>
  <c r="BE413"/>
  <c r="BE417"/>
  <c r="BE422"/>
  <c r="BE426"/>
  <c r="BE429"/>
  <c r="BE432"/>
  <c r="BE437"/>
  <c r="BK350"/>
  <c r="J350"/>
  <c r="J65"/>
  <c r="BK436"/>
  <c r="J436"/>
  <c r="J77"/>
  <c r="BK416"/>
  <c r="J416"/>
  <c r="J74"/>
  <c r="BK421"/>
  <c r="J421"/>
  <c r="J75"/>
  <c r="BK406"/>
  <c r="J406"/>
  <c r="J72"/>
  <c r="F37"/>
  <c i="1" r="BD55"/>
  <c r="BD54"/>
  <c r="W33"/>
  <c i="2" r="F35"/>
  <c i="1" r="BB55"/>
  <c r="BB54"/>
  <c r="W31"/>
  <c i="2" r="F36"/>
  <c i="1" r="BC55"/>
  <c r="BC54"/>
  <c r="W32"/>
  <c i="2" r="J34"/>
  <c i="1" r="AW55"/>
  <c i="2" r="F34"/>
  <c i="1" r="BA55"/>
  <c r="BA54"/>
  <c r="W30"/>
  <c i="2" l="1" r="P378"/>
  <c r="R98"/>
  <c r="R97"/>
  <c r="P98"/>
  <c r="P97"/>
  <c i="1" r="AU55"/>
  <c i="2" r="T98"/>
  <c r="T378"/>
  <c r="BK378"/>
  <c r="J378"/>
  <c r="J69"/>
  <c r="BK98"/>
  <c r="J98"/>
  <c r="J60"/>
  <c r="J379"/>
  <c r="J70"/>
  <c i="1" r="AW54"/>
  <c r="AK30"/>
  <c i="2" r="F33"/>
  <c i="1" r="AZ55"/>
  <c r="AZ54"/>
  <c r="W29"/>
  <c i="2" r="J33"/>
  <c i="1" r="AV55"/>
  <c r="AT55"/>
  <c r="AY54"/>
  <c r="AX54"/>
  <c r="AU54"/>
  <c i="2" l="1" r="T97"/>
  <c r="BK97"/>
  <c r="J97"/>
  <c r="J59"/>
  <c i="1" r="AV54"/>
  <c r="AK29"/>
  <c l="1" r="AT54"/>
  <c i="2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<sst xmlns="http://schemas.openxmlformats.org/spreadsheetml/2006/main">
  <si>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</si>
  <si>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</si>
  <si>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</si>
  <si>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</si>
  <si>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</si>
  <si>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{d771763c-6a77-4222-a1f6-df3f7b10d905}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</si>
  <si>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</si>
  <si>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</si>
  <si>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</si>
  <si>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</si>
  <si>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</si>
  <si>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</si>
  <si>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</si>
  <si>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</si>
  <si>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20-051-A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</si>
  <si>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</si>
  <si>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</si>
  <si>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na polní cestu VC13 v k.ú.Bedřichov u Horní Stropnice</t>
  </si>
  <si>
    <t>KSO:</t>
  </si>
  <si>
    <t/>
  </si>
  <si>
    <t>CC-CZ:</t>
  </si>
  <si>
    <t>Místo:</t>
  </si>
  <si>
    <t xml:space="preserve"> </t>
  </si>
  <si>
    <t>Datum:</t>
  </si>
  <si>
    <t>31. 8. 2021</t>
  </si>
  <si>
    <t>Zadavatel:</t>
  </si>
  <si>
    <t>IČ:</t>
  </si>
  <si>
    <t>01312774</t>
  </si>
  <si>
    <t>Státní pozemkový úřad</t>
  </si>
  <si>
    <t>DIČ:</t>
  </si>
  <si>
    <t>Uchazeč:</t>
  </si>
  <si>
    <t>Vyplň údaj</t>
  </si>
  <si>
    <t>Projektant:</t>
  </si>
  <si>
    <t>02390558</t>
  </si>
  <si>
    <t>Ing. Jiří Hovorka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</si>
  <si>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</si>
  <si>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</si>
  <si>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</si>
  <si>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</si>
  <si>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</si>
  <si>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</si>
  <si>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</si>
  <si>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</si>
  <si>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</si>
  <si>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</si>
  <si>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</si>
  <si>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</si>
  <si>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</si>
  <si>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</si>
  <si>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</si>
  <si>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</si>
  <si>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</si>
  <si>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</si>
  <si>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</si>
  <si>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</si>
  <si>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</si>
  <si>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</si>
  <si>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</si>
  <si>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</si>
  <si>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</si>
  <si>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</si>
  <si>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</si>
  <si>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</si>
  <si>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</si>
  <si>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</si>
  <si>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</si>
  <si>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</si>
  <si>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</si>
  <si>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</si>
  <si>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</si>
  <si>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</si>
  <si>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</si>
  <si>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</si>
  <si>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</si>
  <si>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</si>
  <si>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</si>
  <si>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</si>
  <si>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</si>
  <si>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</si>
  <si>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Polní cesta VC13</t>
  </si>
  <si>
    <t>STA</t>
  </si>
  <si>
    <t>1</t>
  </si>
  <si>
    <t>{242fcb2d-273a-4d41-9ea8-71ca3e9946f8}</t>
  </si>
  <si>
    <t>822 29</t>
  </si>
  <si>
    <t>2</t>
  </si>
  <si>
    <t>KRYCÍ LIST SOUPISU PRACÍ</t>
  </si>
  <si>
    <t>Objekt:</t>
  </si>
  <si>
    <t>101 - Polní cesta VC13</t>
  </si>
  <si>
    <t>Státní pozemkový úřad, KPÚ pro JčK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</si>
  <si>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</si>
  <si>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</si>
  <si>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</si>
  <si>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</si>
  <si>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</si>
  <si>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</si>
  <si>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</si>
  <si>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</si>
  <si>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</si>
  <si>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</si>
  <si>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</si>
  <si>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</si>
  <si>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</si>
  <si>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</si>
  <si>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</si>
  <si>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</si>
  <si>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</si>
  <si>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</si>
  <si>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</si>
  <si>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</si>
  <si>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</si>
  <si>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</si>
  <si>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</si>
  <si>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</si>
  <si>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</si>
  <si>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</si>
  <si>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</si>
  <si>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</si>
  <si>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</si>
  <si>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</si>
  <si>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</si>
  <si>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</si>
  <si>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</si>
  <si>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</si>
  <si>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</si>
  <si>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</si>
  <si>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</si>
  <si>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</si>
  <si>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</si>
  <si>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</si>
  <si>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111151131</t>
  </si>
  <si>
    <t>Pokosení trávníku lučního plochy do 1000 m2 s odvozem do 20 km v rovině a svahu do 1:5</t>
  </si>
  <si>
    <t>m2</t>
  </si>
  <si>
    <t>CS ÚRS 2021 01</t>
  </si>
  <si>
    <t>4</t>
  </si>
  <si>
    <t>2116901435</t>
  </si>
  <si>
    <t>PP</t>
  </si>
  <si>
    <t>Pokosení trávníku při souvislé ploše do 1000 m2 lučního v rovině nebo svahu do 1:5</t>
  </si>
  <si>
    <t>VV</t>
  </si>
  <si>
    <t>4*949</t>
  </si>
  <si>
    <t>111211101</t>
  </si>
  <si>
    <t>Odstranění křovin a stromů průměru kmene do 100 mm i s kořeny sklonu terénu do 1:5 ručně</t>
  </si>
  <si>
    <t>1100643566</t>
  </si>
  <si>
    <t>Odstranění křovin a stromů s odstraněním kořenů ručně průměru kmene do 100 mm jakékoliv plochy v rovině nebo ve svahu o sklonu do 1:5</t>
  </si>
  <si>
    <t>P</t>
  </si>
  <si>
    <t>Poznámka k položce:_x000d_
- odvoz na mezideponii (mezideponie není součástí_x000d_
stavby) k dalšímu zpracování, zlikvidují se_x000d_
štěpkováním (konečné využití štěpků zajistí_x000d_
zhotovitel)_x000d_
- cena je včetně veškeré dopravy, štěpkování i_x000d_
manipulace s dřevní hmotou</t>
  </si>
  <si>
    <t>"odstranění křovin a větví v profilu komunikace"</t>
  </si>
  <si>
    <t>300*2,5</t>
  </si>
  <si>
    <t>3</t>
  </si>
  <si>
    <t>112101101</t>
  </si>
  <si>
    <t>Odstranění stromů listnatých průměru kmene do 300 mm</t>
  </si>
  <si>
    <t>kus</t>
  </si>
  <si>
    <t>1524200873</t>
  </si>
  <si>
    <t>Odstranění stromů s odřezáním kmene a s odvětvením listnatých, průměru kmene přes 100 do 300 mm</t>
  </si>
  <si>
    <t>Poznámka k položce:_x000d_
- odvoz na mezideponii (mezideponie není součástí_x000d_
stavby) k dalšímu zpracování, větve se zlikvidují_x000d_
štěpkováním (konečné využití štěpků zajistí_x000d_
zhotovitel), kmeny se předají majiteli_x000d_
- cena je včetně veškeré dopravy, štěpkování i_x000d_
manipulace s dřevní hmotou</t>
  </si>
  <si>
    <t>112101102</t>
  </si>
  <si>
    <t>Odstranění stromů listnatých průměru kmene do 500 mm</t>
  </si>
  <si>
    <t>-1811460666</t>
  </si>
  <si>
    <t>Odstranění stromů s odřezáním kmene a s odvětvením listnatých, průměru kmene přes 300 do 500 mm</t>
  </si>
  <si>
    <t>5</t>
  </si>
  <si>
    <t>112101103</t>
  </si>
  <si>
    <t>Odstranění stromů listnatých průměru kmene do 700 mm</t>
  </si>
  <si>
    <t>-789116385</t>
  </si>
  <si>
    <t>Odstranění stromů s odřezáním kmene a s odvětvením listnatých, průměru kmene přes 500 do 700 mm</t>
  </si>
  <si>
    <t>6</t>
  </si>
  <si>
    <t>112101105</t>
  </si>
  <si>
    <t>Odstranění stromů listnatých průměru kmene do 1100 mm</t>
  </si>
  <si>
    <t>531896192</t>
  </si>
  <si>
    <t>Odstranění stromů s odřezáním kmene a s odvětvením listnatých, průměru kmene přes 900 do 1100 mm</t>
  </si>
  <si>
    <t>7</t>
  </si>
  <si>
    <t>112251101</t>
  </si>
  <si>
    <t>Odstranění pařezů D do 300 mm</t>
  </si>
  <si>
    <t>609509763</t>
  </si>
  <si>
    <t>Odstranění pařezů strojně s jejich vykopáním, vytrháním nebo odstřelením průměru přes 100 do 300 mm</t>
  </si>
  <si>
    <t>Poznámka k položce:_x000d_
- odvoz na mezideponii (mezideponie není součástí_x000d_
stavby) k dalšímu zpracování, pařezy se zlikvidují_x000d_
štěpkováním nebo frézováním (konečné využití_x000d_
štěpků zajistí zhotovitel),_x000d_
- cena je včetně případné likvidace kořenů_x000d_
- cena je včetně štěpkování pařezů či kořenů_x000d_
- cena je včetně veškeré dopravy, štěpkování i_x000d_
manipulace s dřevní hmotou</t>
  </si>
  <si>
    <t>20</t>
  </si>
  <si>
    <t>8</t>
  </si>
  <si>
    <t>112251102</t>
  </si>
  <si>
    <t>Odstranění pařezů D do 500 mm</t>
  </si>
  <si>
    <t>-1255616648</t>
  </si>
  <si>
    <t>Odstranění pařezů strojně s jejich vykopáním, vytrháním nebo odstřelením průměru přes 300 do 500 mm</t>
  </si>
  <si>
    <t>9</t>
  </si>
  <si>
    <t>112251103</t>
  </si>
  <si>
    <t>Odstranění pařezů D do 700 mm</t>
  </si>
  <si>
    <t>-770368166</t>
  </si>
  <si>
    <t>Odstranění pařezů strojně s jejich vykopáním, vytrháním nebo odstřelením průměru přes 500 do 700 mm</t>
  </si>
  <si>
    <t>10</t>
  </si>
  <si>
    <t>112251105</t>
  </si>
  <si>
    <t>Odstranění pařezů D do 1100 mm</t>
  </si>
  <si>
    <t>1089325121</t>
  </si>
  <si>
    <t>Odstranění pařezů strojně s jejich vykopáním, vytrháním nebo odstřelením průměru přes 900 do 1100 mm</t>
  </si>
  <si>
    <t>11</t>
  </si>
  <si>
    <t>113152112</t>
  </si>
  <si>
    <t>Odstranění podkladů zpevněných ploch z kameniva drceného</t>
  </si>
  <si>
    <t>m3</t>
  </si>
  <si>
    <t>-1318440256</t>
  </si>
  <si>
    <t>Odstranění podkladů zpevněných ploch s přemístěním na skládku na vzdálenost do 20 m nebo s naložením na dopravní prostředek z kameniva drceného</t>
  </si>
  <si>
    <t>Poznámka k položce:_x000d_
použít do sanace AZ</t>
  </si>
  <si>
    <t>"na ZÚ" 25*0,5*1</t>
  </si>
  <si>
    <t>12</t>
  </si>
  <si>
    <t>121103111</t>
  </si>
  <si>
    <t>Skrývka zemin schopných zúrodnění v rovině a svahu do 1:5</t>
  </si>
  <si>
    <t>1003116555</t>
  </si>
  <si>
    <t>Skrývka zemin schopných zúrodnění v rovině a ve sklonu do 1:5</t>
  </si>
  <si>
    <t>Poznámka k položce:_x000d_
- odvoz na mezideponii k dalšímu použití_x000d_
(mezideponie není součástí stavby)_x000d_
- včetně naložení a složení</t>
  </si>
  <si>
    <t>"dle bilance ornice" 974,3</t>
  </si>
  <si>
    <t>13</t>
  </si>
  <si>
    <t>122151106</t>
  </si>
  <si>
    <t>Odkopávky a prokopávky nezapažené v hornině třídy těžitelnosti I, skupiny 1 a 2 objem do 5000 m3 strojně</t>
  </si>
  <si>
    <t>178598919</t>
  </si>
  <si>
    <t>Odkopávky a prokopávky nezapažené strojně v hornině třídy těžitelnosti I skupiny 1 a 2 přes 1 000 do 5 000 m3</t>
  </si>
  <si>
    <t>"vykopávka z mezideponie ornice" 974,3</t>
  </si>
  <si>
    <t>"vykopávky z mezideponie zeminy" 2938,6+19,305+42</t>
  </si>
  <si>
    <t>Součet</t>
  </si>
  <si>
    <t>14</t>
  </si>
  <si>
    <t>122252206</t>
  </si>
  <si>
    <t>Odkopávky a prokopávky nezapažené pro silnice a dálnice v hornině třídy těžitelnosti I objem do 5000 m3 strojně</t>
  </si>
  <si>
    <t>-760215635</t>
  </si>
  <si>
    <t>Odkopávky a prokopávky nezapažené pro silnice a dálnice strojně v hornině třídy těžitelnosti I přes 1 000 do 5 000 m3</t>
  </si>
  <si>
    <t>"odhadem 30% výkopku dle SVK" 0,7*2938,6</t>
  </si>
  <si>
    <t>122452205</t>
  </si>
  <si>
    <t>Odkopávky a prokopávky nezapažené pro silnice a dálnice v hornině třídy těžitelnosti II objem do 1000 m3 strojně</t>
  </si>
  <si>
    <t>1850706242</t>
  </si>
  <si>
    <t>Odkopávky a prokopávky nezapažené pro silnice a dálnice strojně v hornině třídy těžitelnosti II přes 500 do 1 000 m3</t>
  </si>
  <si>
    <t>"odhadem 30% výkopku dle SVK" 0,3*2938,6</t>
  </si>
  <si>
    <t>16</t>
  </si>
  <si>
    <t>129001101</t>
  </si>
  <si>
    <t>Příplatek za ztížení odkopávky nebo prokopávky v blízkosti inženýrských sítí</t>
  </si>
  <si>
    <t>1570458729</t>
  </si>
  <si>
    <t>Příplatek k cenám vykopávek za ztížení vykopávky v blízkosti podzemního vedení nebo výbušnin v horninách jakékoliv třídy</t>
  </si>
  <si>
    <t xml:space="preserve">Poznámka k položce:_x000d_
vč. použítí ručního výkopu </t>
  </si>
  <si>
    <t>"na ZÚ v prostoru vedení NN" 25*2*1</t>
  </si>
  <si>
    <t>"vykopávky v kořenovém prostoru stromů" 200*2*1</t>
  </si>
  <si>
    <t>17</t>
  </si>
  <si>
    <t>131151102</t>
  </si>
  <si>
    <t>Hloubení jam nezapažených v hornině třídy těžitelnosti I, skupiny 1 a 2 objem do 50 m3 strojně</t>
  </si>
  <si>
    <t>2115233489</t>
  </si>
  <si>
    <t>Hloubení nezapažených jam a zářezů strojně s urovnáním dna do předepsaného profilu a spádu v hornině třídy těžitelnosti I skupiny 1 a 2 přes 20 do 50 m3</t>
  </si>
  <si>
    <t>Poznámka k položce:_x000d_
ponecháno pro zpětný zásyp</t>
  </si>
  <si>
    <t xml:space="preserve">"výkop pro vsakovací jámy" </t>
  </si>
  <si>
    <t>9*2*1*1</t>
  </si>
  <si>
    <t>2*8*1,5*1</t>
  </si>
  <si>
    <t>18</t>
  </si>
  <si>
    <t>131251103</t>
  </si>
  <si>
    <t>Hloubení jam nezapažených v hornině třídy těžitelnosti I, skupiny 3 objem do 100 m3 strojně</t>
  </si>
  <si>
    <t>-180612347</t>
  </si>
  <si>
    <t>Hloubení nezapažených jam a zářezů strojně s urovnáním dna do předepsaného profilu a spádu v hornině třídy těžitelnosti I skupiny 3 přes 50 do 100 m3</t>
  </si>
  <si>
    <t>Poznámka k položce:_x000d_
odvoz na skládku</t>
  </si>
  <si>
    <t>"výkop pro vsakovací jámy"</t>
  </si>
  <si>
    <t>19</t>
  </si>
  <si>
    <t>132251251</t>
  </si>
  <si>
    <t>Hloubení rýh nezapažených š do 2000 mm v hornině třídy těžitelnosti I, skupiny 3 objem do 20 m3 strojně</t>
  </si>
  <si>
    <t>-1538682545</t>
  </si>
  <si>
    <t>Hloubení nezapažených rýh šířky přes 800 do 2 000 mm strojně s urovnáním dna do předepsaného profilu a spádu v hornině třídy těžitelnosti I skupiny 3 do 20 m3</t>
  </si>
  <si>
    <t>"rýha pro žlab" 13*1,35*1,1</t>
  </si>
  <si>
    <t>162551108</t>
  </si>
  <si>
    <t>Vodorovné přemístění do 3000 m výkopku/sypaniny z horniny třídy těžitelnosti I, skupiny 1 až 3</t>
  </si>
  <si>
    <t>1196052158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</si>
  <si>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</si>
  <si>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"vodorovný přesun ornice na mezideponii" 974,3</t>
  </si>
  <si>
    <t>"vodorovný přesun ornice pro ohumusování" 974,3</t>
  </si>
  <si>
    <t>"vodorovný přesun výkopku pro zpětný zásyp" 2*52,6</t>
  </si>
  <si>
    <t>"vodorovný přesun výkopku na stavbu rybníka" (0,7*2938,6)+42+19,305-52,6</t>
  </si>
  <si>
    <t>"vodorovný přesun výkopku pro zpětný vsakovacích jam" 2*42</t>
  </si>
  <si>
    <t>162551128</t>
  </si>
  <si>
    <t>Vodorovné přemístění do 3000 m výkopku/sypaniny z horniny třídy těžitelnosti II, skupiny 4 a 5</t>
  </si>
  <si>
    <t>1739704911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</si>
  <si>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</si>
  <si>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"vodorovný přesun výkopku na stavbu rybníka" 0,3*2938,6</t>
  </si>
  <si>
    <t>22</t>
  </si>
  <si>
    <t>171152112</t>
  </si>
  <si>
    <t>Uložení sypaniny z hornin nesoudržných a sypkých do násypů zhutněných mimo aktivní zónu silnic a dálnic</t>
  </si>
  <si>
    <t>301630556</t>
  </si>
  <si>
    <t>Uložení sypaniny do zhutněných násypů pro silnice, dálnice a letiště s rozprostřením sypaniny ve vrstvách, s hrubým urovnáním a uzavřením povrchu násypu z hornin nesoudržných sypkých mimo aktivní zónu</t>
  </si>
  <si>
    <t>"dle SVK" 52,6</t>
  </si>
  <si>
    <t>23</t>
  </si>
  <si>
    <t>171152501</t>
  </si>
  <si>
    <t>Zhutnění podloží z hornin soudržných nebo nesoudržných pod násypy</t>
  </si>
  <si>
    <t>1652219560</t>
  </si>
  <si>
    <t>Zhutnění podloží pod násypy z rostlé horniny třídy těžitelnosti I a II, skupiny 1 až 4 z hornin soudružných a nesoudržných</t>
  </si>
  <si>
    <t xml:space="preserve">"dle  SVK" 507,4</t>
  </si>
  <si>
    <t>24</t>
  </si>
  <si>
    <t>171251201</t>
  </si>
  <si>
    <t>Uložení sypaniny na skládky nebo meziskládky</t>
  </si>
  <si>
    <t>-1283468428</t>
  </si>
  <si>
    <t>Uložení sypaniny na skládky nebo meziskládky bez hutnění s upravením uložené sypaniny do předepsaného tvaru</t>
  </si>
  <si>
    <t>"výkop" 2938,6+42+19,305</t>
  </si>
  <si>
    <t>"Ornice" 974,3</t>
  </si>
  <si>
    <t>25</t>
  </si>
  <si>
    <t>174253301</t>
  </si>
  <si>
    <t>Zásyp rýh pro drény hl do 1,0 m</t>
  </si>
  <si>
    <t>m</t>
  </si>
  <si>
    <t>-1832276727</t>
  </si>
  <si>
    <t>Zásyp rýh pro drény bez zhutnění, pro jakékoliv množství sběrné a svodné drény hloubky do 1 m</t>
  </si>
  <si>
    <t>"zpětný zásyp nad vsakovacími jámami"</t>
  </si>
  <si>
    <t>42</t>
  </si>
  <si>
    <t>26</t>
  </si>
  <si>
    <t>181351113</t>
  </si>
  <si>
    <t>Rozprostření ornice tl vrstvy do 200 mm pl přes 500 m2 v rovině nebo ve svahu do 1:5 strojně</t>
  </si>
  <si>
    <t>-760675074</t>
  </si>
  <si>
    <t>Rozprostření a urovnání ornice v rovině nebo ve svahu sklonu do 1:5 strojně při souvislé ploše přes 500 m2, tl. vrstvy do 200 mm</t>
  </si>
  <si>
    <t>"rozprostření přebytečné ornice v prům tl. 0,2m"</t>
  </si>
  <si>
    <t>(974,3-(1093,2*0,15))/0,2</t>
  </si>
  <si>
    <t>27</t>
  </si>
  <si>
    <t>181451121</t>
  </si>
  <si>
    <t>Založení lučního trávníku výsevem plochy přes 1000 m2 v rovině a ve svahu do 1:5</t>
  </si>
  <si>
    <t>2077779880</t>
  </si>
  <si>
    <t>Založení trávníku na půdě předem připravené plochy přes 1000 m2 výsevem včetně utažení lučního v rovině nebo na svahu do 1:5</t>
  </si>
  <si>
    <t>"v ploše phumusování" 4051,6</t>
  </si>
  <si>
    <t>28</t>
  </si>
  <si>
    <t>M</t>
  </si>
  <si>
    <t>00572470</t>
  </si>
  <si>
    <t>osivo směs travní univerzál</t>
  </si>
  <si>
    <t>kg</t>
  </si>
  <si>
    <t>583805918</t>
  </si>
  <si>
    <t>4051,6*0,025 'Přepočtené koeficientem množství</t>
  </si>
  <si>
    <t>29</t>
  </si>
  <si>
    <t>181451123</t>
  </si>
  <si>
    <t>Založení lučního trávníku výsevem plochy přes 1000 m2 ve svahu do 1:1</t>
  </si>
  <si>
    <t>34708527</t>
  </si>
  <si>
    <t>Založení trávníku na půdě předem připravené plochy přes 1000 m2 výsevem včetně utažení lučního na svahu přes 1:2 do 1:1</t>
  </si>
  <si>
    <t>1093,2</t>
  </si>
  <si>
    <t>30</t>
  </si>
  <si>
    <t>-1602871145</t>
  </si>
  <si>
    <t>1093,2*0,025 'Přepočtené koeficientem množství</t>
  </si>
  <si>
    <t>31</t>
  </si>
  <si>
    <t>181951112</t>
  </si>
  <si>
    <t>Úprava pláně v hornině třídy těžitelnosti I, skupiny 1 až 3 se zhutněním strojně</t>
  </si>
  <si>
    <t>-1950880315</t>
  </si>
  <si>
    <t>Úprava pláně vyrovnáním výškových rozdílů strojně v hornině třídy těžitelnosti I, skupiny 1 až 3 se zhutněním</t>
  </si>
  <si>
    <t>"odhadem 80% plochy AZ" 0,8*5648,25</t>
  </si>
  <si>
    <t>32</t>
  </si>
  <si>
    <t>181951114</t>
  </si>
  <si>
    <t>Úprava pláně v hornině třídy těžitelnosti II, skupiny 4 a 5 se zhutněním strojně</t>
  </si>
  <si>
    <t>-1093964869</t>
  </si>
  <si>
    <t>Úprava pláně vyrovnáním výškových rozdílů strojně v hornině třídy těžitelnosti II, skupiny 4 a 5 se zhutněním</t>
  </si>
  <si>
    <t>"odhadem 20% plochy sanace AZ" 0,2*5648,25</t>
  </si>
  <si>
    <t>33</t>
  </si>
  <si>
    <t>182151111</t>
  </si>
  <si>
    <t>Svahování v zářezech v hornině třídy těžitelnosti I, skupiny 1 až 3 strojně</t>
  </si>
  <si>
    <t>-1042389901</t>
  </si>
  <si>
    <t>Svahování trvalých svahů do projektovaných profilů strojně s potřebným přemístěním výkopku při svahování v zářezech v hornině třídy těžitelnosti I, skupiny 1 až 3</t>
  </si>
  <si>
    <t>"dle SVK" 239,4</t>
  </si>
  <si>
    <t>34</t>
  </si>
  <si>
    <t>182251101</t>
  </si>
  <si>
    <t>Svahování násypů strojně</t>
  </si>
  <si>
    <t>-770157522</t>
  </si>
  <si>
    <t>Svahování trvalých svahů do projektovaných profilů strojně s potřebným přemístěním výkopku při svahování násypů v jakékoliv hornině</t>
  </si>
  <si>
    <t>"dle SVK" 853,8</t>
  </si>
  <si>
    <t>35</t>
  </si>
  <si>
    <t>182351133</t>
  </si>
  <si>
    <t>Rozprostření ornice pl přes 500 m2 ve svahu nad 1:5 tl vrstvy do 200 mm strojně</t>
  </si>
  <si>
    <t>1467303696</t>
  </si>
  <si>
    <t>Rozprostření a urovnání ornice ve svahu sklonu přes 1:5 strojně při souvislé ploše přes 500 m2, tl. vrstvy do 200 mm</t>
  </si>
  <si>
    <t>"dle SVK" 1093,2</t>
  </si>
  <si>
    <t>36</t>
  </si>
  <si>
    <t>183151113</t>
  </si>
  <si>
    <t>Hloubení jam pro výsadbu dřevin strojně v rovině nebo ve svahu do 1:5 objem jamky do 0,50 m3</t>
  </si>
  <si>
    <t>-1788089897</t>
  </si>
  <si>
    <t>Hloubení jam pro výsadbu dřevin strojně v rovině nebo ve svahu do 1:5, objem přes 0,30 do 0,50 m3</t>
  </si>
  <si>
    <t>37</t>
  </si>
  <si>
    <t>184201112</t>
  </si>
  <si>
    <t>Výsadba stromu bez balu do jamky výška kmene do 2,5 m v rovině a svahu do 1:5</t>
  </si>
  <si>
    <t>-1126588610</t>
  </si>
  <si>
    <t>Výsadba stromů bez balu do předem vyhloubené jamky se zalitím v rovině nebo na svahu do 1:5, při výšce kmene přes 1,8 do 2,5 m</t>
  </si>
  <si>
    <t>Poznámka k položce:_x000d_
vč. veškerych pomocných prací (výkop, mulčování apod.)_x000d_
Upevnění stromků ke 3 kůlům</t>
  </si>
  <si>
    <t>"švestka" 12+156</t>
  </si>
  <si>
    <t>38</t>
  </si>
  <si>
    <t>02650461.R</t>
  </si>
  <si>
    <t>Ovocný strom</t>
  </si>
  <si>
    <t>-2092612272</t>
  </si>
  <si>
    <t>Poznámka k položce:_x000d_
Hrušeň + švestka, jednat se bude o staré původní domácí odrůdy, které snesou nekvalitní půdu a rostou a plodí s minimem výchovných zásahů. Výška stromů bude 2 m, stromy budou se zapěstovanou korunou.</t>
  </si>
  <si>
    <t>39</t>
  </si>
  <si>
    <t>184215132</t>
  </si>
  <si>
    <t>Ukotvení kmene dřevin třemi kůly D do 0,1 m délky do 2 m</t>
  </si>
  <si>
    <t>-1336649707</t>
  </si>
  <si>
    <t>Ukotvení dřeviny kůly třemi kůly, délky přes 1 do 2 m</t>
  </si>
  <si>
    <t>40</t>
  </si>
  <si>
    <t>60591255</t>
  </si>
  <si>
    <t>kůl vyvazovací dřevěný impregnovaný D 8cm dl 2,5m</t>
  </si>
  <si>
    <t>-1937430421</t>
  </si>
  <si>
    <t>168*3 'Přepočtené koeficientem množství</t>
  </si>
  <si>
    <t>41</t>
  </si>
  <si>
    <t>184813121</t>
  </si>
  <si>
    <t>Ochrana dřevin před okusem mechanicky pletivem v rovině a svahu do 1:5</t>
  </si>
  <si>
    <t>-1794704729</t>
  </si>
  <si>
    <t>Ochrana dřevin před okusem zvěří mechanicky v rovině nebo ve svahu do 1:5, pletivem, výšky do 2 m</t>
  </si>
  <si>
    <t>168</t>
  </si>
  <si>
    <t>184816111</t>
  </si>
  <si>
    <t>Hnojení sazenic průmyslovými hnojivy do 0,25 kg k jedné sazenici</t>
  </si>
  <si>
    <t>1570065134</t>
  </si>
  <si>
    <t>Hnojení sazenic průmyslovými hnojivy v množství do 0,25 kg k jedné sazenici</t>
  </si>
  <si>
    <t>43</t>
  </si>
  <si>
    <t>25191155</t>
  </si>
  <si>
    <t>hnojivo průmyslové</t>
  </si>
  <si>
    <t>-1805160462</t>
  </si>
  <si>
    <t>Poznámka k položce:_x000d_
hnojivo pro sazenice listnatých stromů</t>
  </si>
  <si>
    <t>168*0,25 'Přepočtené koeficientem množství</t>
  </si>
  <si>
    <t>44</t>
  </si>
  <si>
    <t>185803112</t>
  </si>
  <si>
    <t>Ošetření trávníku shrabáním ve svahu do 1:2</t>
  </si>
  <si>
    <t>994674328</t>
  </si>
  <si>
    <t>Ošetření trávníku jednorázové na svahu přes 1:5 do 1:2</t>
  </si>
  <si>
    <t>"v ploše rozprostření ornice" 4051,6+1093,2</t>
  </si>
  <si>
    <t>45</t>
  </si>
  <si>
    <t>185804311</t>
  </si>
  <si>
    <t>Zalití rostlin vodou plocha do 20 m2</t>
  </si>
  <si>
    <t>-1973470141</t>
  </si>
  <si>
    <t>Zalití rostlin vodou plochy záhonů jednotlivě do 20 m2</t>
  </si>
  <si>
    <t>"5x zalití stromů 20l/ks" 0,02*5*168</t>
  </si>
  <si>
    <t>46</t>
  </si>
  <si>
    <t>185804312</t>
  </si>
  <si>
    <t>Zalití rostlin vodou plocha přes 20 m2</t>
  </si>
  <si>
    <t>822645788</t>
  </si>
  <si>
    <t>Zalití rostlin vodou plochy záhonů jednotlivě přes 20 m2</t>
  </si>
  <si>
    <t>"2x zalití, 3l/m2" 2*3*(4051,6+1093,2)*0,001</t>
  </si>
  <si>
    <t>Zakládání</t>
  </si>
  <si>
    <t>47</t>
  </si>
  <si>
    <t>211531111</t>
  </si>
  <si>
    <t>Výplň odvodňovacích žeber nebo trativodů kamenivem hrubým drceným frakce 16 až 63 mm</t>
  </si>
  <si>
    <t>-714741737</t>
  </si>
  <si>
    <t>Výplň kamenivem do rýh odvodňovacích žeber nebo trativodů bez zhutnění, s úpravou povrchu výplně kamenivem hrubým drceným frakce 16 až 63 mm</t>
  </si>
  <si>
    <t>Poznámka k položce:_x000d_
štěrk 16/32</t>
  </si>
  <si>
    <t xml:space="preserve">"výplň vsakovacích jam" </t>
  </si>
  <si>
    <t>48</t>
  </si>
  <si>
    <t>211971121</t>
  </si>
  <si>
    <t>Zřízení opláštění žeber nebo trativodů geotextilií v rýze nebo zářezu sklonu přes 1:2 š do 2,5 m</t>
  </si>
  <si>
    <t>-1776344202</t>
  </si>
  <si>
    <t>Zřízení opláštění výplně z geotextilie odvodňovacích žeber nebo trativodů v rýze nebo zářezu se stěnami svislými nebo šikmými o sklonu přes 1:2 při rozvinuté šířce opláštění do 2,5 m</t>
  </si>
  <si>
    <t>"obalení trativodů vč. přesahů 10%"</t>
  </si>
  <si>
    <t>1,1*989*(0,5+0,9+0,5+0,9)</t>
  </si>
  <si>
    <t>"obalení vsakovacích jam vč. přesahů 10%"</t>
  </si>
  <si>
    <t>1,1*9*(2+2+6)</t>
  </si>
  <si>
    <t>1,1*2*(12+12+19)</t>
  </si>
  <si>
    <t>49</t>
  </si>
  <si>
    <t>69311080</t>
  </si>
  <si>
    <t>geotextilie netkaná separační, ochranná, filtrační, drenážní PES 200g/m2</t>
  </si>
  <si>
    <t>-435865532</t>
  </si>
  <si>
    <t>3239,72*1,1845 'Přepočtené koeficientem množství</t>
  </si>
  <si>
    <t>50</t>
  </si>
  <si>
    <t>212752412</t>
  </si>
  <si>
    <t>Trativod z drenážních trubek korugovaných PE-HD SN 8 perforace 220° včetně lože otevřený výkop DN 150 pro liniové stavby</t>
  </si>
  <si>
    <t>1640414118</t>
  </si>
  <si>
    <t>Trativody z drenážních trubek pro liniové stavby a komunikace se zřízením štěrkového lože pod trubky a s jejich obsypem v otevřeném výkopu trubka korugovaná sendvičová PE-HD SN 8 perforace 220° DN 150</t>
  </si>
  <si>
    <t>Poznámka k položce:_x000d_
Drenáž DN 150, profilovaná, perforovaná (standardní_x000d_
perforace s otvory na 220° po obvodu trubky) s_x000d_
plným dnem, kruhová pevnost SN 8, odolná vůči_x000d_
tlakovému čištění. Uložena do lože ze štěrkodrti ŠD_x000d_
0/22 tl. 10 cm, s obsypem z HDK 8/32 tl. min. 10 cm_x000d_
nad potrubím, zásypem rýhy z HDK 16/32, ČSN EN_x000d_
13242+A1 a filtrační geotextilií, plošná hmotnost_x000d_
190g/m2._x000d_
Vyústěna do svahu, vsakovacích jam nebo do_x000d_
melioračních hlavníků._x000d_
- Kompletní provedení drenáží_x000d_
- Položka je včetně veškerých zemních prací, včetně kompletní likvidace_x000d_
materiálu (včetně poplatků)._x000d_
- Položka je včetně veškerého potřebného materiálu_x000d_
a dopravy.</t>
  </si>
  <si>
    <t>"v dl. trasy " 949</t>
  </si>
  <si>
    <t>"příčné přechody" 1*4</t>
  </si>
  <si>
    <t>"příčné propojení do vsakovacích jam" 9*4</t>
  </si>
  <si>
    <t>51</t>
  </si>
  <si>
    <t>213141112</t>
  </si>
  <si>
    <t>Zřízení vrstvy z geotextilie v rovině nebo ve sklonu do 1:5 š do 6 m</t>
  </si>
  <si>
    <t>-1814719690</t>
  </si>
  <si>
    <t>Zřízení vrstvy z geotextilie filtrační, separační, odvodňovací, ochranné, výztužné nebo protierozní v rovině nebo ve sklonu do 1:5, šířky přes 3 do 6 m</t>
  </si>
  <si>
    <t>"v ploše sanací podloží" 2259,3/0,4</t>
  </si>
  <si>
    <t>"svislé části vč. zabalení" 949*2*(0,5+0,4)</t>
  </si>
  <si>
    <t>52</t>
  </si>
  <si>
    <t>69311070</t>
  </si>
  <si>
    <t>geotextilie netkaná separační, ochranná, filtrační, drenážní PP 400g/m2</t>
  </si>
  <si>
    <t>-335401646</t>
  </si>
  <si>
    <t>7356,45*1,1845 'Přepočtené koeficientem množství</t>
  </si>
  <si>
    <t>Vodorovné konstrukce</t>
  </si>
  <si>
    <t>53</t>
  </si>
  <si>
    <t>451541111</t>
  </si>
  <si>
    <t>Lože pod potrubí otevřený výkop ze štěrkodrtě</t>
  </si>
  <si>
    <t>922079645</t>
  </si>
  <si>
    <t>Lože pod potrubí, stoky a drobné objekty v otevřeném výkopu ze štěrkodrtě 0-63 mm</t>
  </si>
  <si>
    <t>"pod žlabem" 12,5*1,35*0,2</t>
  </si>
  <si>
    <t>54</t>
  </si>
  <si>
    <t>452312151</t>
  </si>
  <si>
    <t>Sedlové lože z betonu prostého tř. C 20/25 otevřený výkop</t>
  </si>
  <si>
    <t>-438738094</t>
  </si>
  <si>
    <t>Podkladní a zajišťovací konstrukce z betonu prostého v otevřeném výkopu sedlové lože pod potrubí z betonu tř. C 20/25</t>
  </si>
  <si>
    <t>"pod dlažbou z LK" 2*2*2*0,15</t>
  </si>
  <si>
    <t>"žlabem" 12,5*1,05*0,2</t>
  </si>
  <si>
    <t>55</t>
  </si>
  <si>
    <t>465513127</t>
  </si>
  <si>
    <t>Dlažba z lomového kamene na cementovou maltu s vyspárováním tl 200 mm</t>
  </si>
  <si>
    <t>-1345100691</t>
  </si>
  <si>
    <t>Dlažba z lomového kamene lomařsky upraveného na cementovou maltu, s vyspárováním cementovou maltou, tl. kamene 200 mm</t>
  </si>
  <si>
    <t>"odláždění vtoku a výtoku žlabu" 2*2</t>
  </si>
  <si>
    <t>Komunikace pozemní</t>
  </si>
  <si>
    <t>56</t>
  </si>
  <si>
    <t>564661111</t>
  </si>
  <si>
    <t>Podklad z kameniva hrubého drceného vel. 63-125 mm tl 200 mm</t>
  </si>
  <si>
    <t>488210283</t>
  </si>
  <si>
    <t>Podklad z kameniva hrubého drceného vel. 63-125 mm, s rozprostřením a zhutněním, po zhutnění tl. 200 mm</t>
  </si>
  <si>
    <t>Poznámka k položce:_x000d_
- štěrkodrť frakce 0/125_x000d_
- 2 vrstvy v celkové tl. 0,4m_x000d_
- výměna AZ_x000d_
- předpoklad využití původních konstrukčních vrstev vozovky_x000d_
- vč. promíchání nakupovaného materiálu a vyzískaného materiálu a s tím spojených prací _x000d_
- materiál vhodný do AZ dle ČSN 73 6133, musí být dodržen čl. 9.2.6 ČSN 736133_x000d_
- včetně nákupu a dovozu materiálu_x000d_
- včetně zhutnění na 100% PS a úpravy parapláně_x000d_
- cena je včetně veškeré dopravy</t>
  </si>
  <si>
    <t>"dle SVK"</t>
  </si>
  <si>
    <t>2*(2259,3/0,4)</t>
  </si>
  <si>
    <t>57</t>
  </si>
  <si>
    <t>564851111</t>
  </si>
  <si>
    <t>Podklad ze štěrkodrtě ŠD tl 150 mm</t>
  </si>
  <si>
    <t>1241924058</t>
  </si>
  <si>
    <t>Podklad ze štěrkodrti ŠD s rozprostřením a zhutněním, po zhutnění tl. 150 mm</t>
  </si>
  <si>
    <t>Poznámka k položce:_x000d_
ŠDb 0/32 Ge 150mm</t>
  </si>
  <si>
    <t>"plocha PMH" 3164</t>
  </si>
  <si>
    <t>"rozšíření dle VL" 2*949*(0,14+0,15)</t>
  </si>
  <si>
    <t>58</t>
  </si>
  <si>
    <t>564851112</t>
  </si>
  <si>
    <t>Podklad ze štěrkodrtě ŠD tl 160 mm</t>
  </si>
  <si>
    <t>1259654712</t>
  </si>
  <si>
    <t>Podklad ze štěrkodrti ŠD s rozprostřením a zhutněním, po zhutnění tl. 160 mm</t>
  </si>
  <si>
    <t>Poznámka k položce:_x000d_
ŠDb 0/63 Ge min.150mm prům. tl. 160mm</t>
  </si>
  <si>
    <t>"plocha ŠD 0/32" 3714,42</t>
  </si>
  <si>
    <t>"rozšíření dle VL" 2*949*(0,15+0,15)</t>
  </si>
  <si>
    <t>59</t>
  </si>
  <si>
    <t>569851111</t>
  </si>
  <si>
    <t>Zpevnění krajnic štěrkodrtí tl 150 mm</t>
  </si>
  <si>
    <t>1328245044</t>
  </si>
  <si>
    <t>Zpevnění krajnic nebo komunikací pro pěší s rozprostřením a zhutněním, po zhutnění štěrkodrtí tl. 150 mm</t>
  </si>
  <si>
    <t>Poznámka k položce:_x000d_
- ŠDb 0/32 Gn tl. 15 cm_x000d_
- včetně nákupu a dovozu materiálu_x000d_
- včetně rozprostření a zhutnění_x000d_
- cena je včetně veškeré dopravy</t>
  </si>
  <si>
    <t>"krajnice š. 0,5m" 2*0,5*949</t>
  </si>
  <si>
    <t>60</t>
  </si>
  <si>
    <t>569903311</t>
  </si>
  <si>
    <t>Zřízení zemních krajnic se zhutněním</t>
  </si>
  <si>
    <t>2121852142</t>
  </si>
  <si>
    <t>Zřízení zemních krajnic z hornin jakékoliv třídy se zhutněním</t>
  </si>
  <si>
    <t>Poznámka k položce:_x000d_
Dosypáno zeminou alespoň podmínečně vhodnou nebo_x000d_
lepší dle ČSN 73 6133 a zhutněno na 100% PS._x000d_
Položka je včetně nákupu a dovozu vhodné zeminy._x000d_
Možno použít též vhodnou zeminu z výkopů -_x000d_
případné zlepšení této zeminy do požadovaných_x000d_
parametrů dle ČSN a TKP i způsob zlepšení si zajistí a_x000d_
určí zhotovitel stavby na své náklady.</t>
  </si>
  <si>
    <t>2*0,12*949</t>
  </si>
  <si>
    <t>61</t>
  </si>
  <si>
    <t>573191111</t>
  </si>
  <si>
    <t>Postřik infiltrační kationaktivní emulzí v množství 1 kg/m2</t>
  </si>
  <si>
    <t>-988996883</t>
  </si>
  <si>
    <t>Postřik infiltrační kationaktivní emulzí v množství 1,00 kg/m2</t>
  </si>
  <si>
    <t>Poznámka k položce:_x000d_
PI-E, C 60 B 5 0,7 kg/m2</t>
  </si>
  <si>
    <t>"na vrstvě ŠD 0/32" 3714,42</t>
  </si>
  <si>
    <t>62</t>
  </si>
  <si>
    <t>573451115</t>
  </si>
  <si>
    <t>Dvojitý nátěr z asfaltu v množství 2,7 kg/m2 s posypem</t>
  </si>
  <si>
    <t>1939923451</t>
  </si>
  <si>
    <t>Dvojitý nátěr DN s posypem kamenivem a se zaválcováním z asfaltu silničního, v množství 2,7 kg/m2</t>
  </si>
  <si>
    <t xml:space="preserve">Poznámka k položce:_x000d_
frakce kameniva 4/8 množství 12kg/m², 1,5 kg/m² zbytkového pojiva_x000d_
frakce kameniva 2/4 množství   8kg/m², 1,2 kg/m² zbytkového pojiva</t>
  </si>
  <si>
    <t>"planimerováno z Koor. sit." 3164</t>
  </si>
  <si>
    <t>63</t>
  </si>
  <si>
    <t>574391112</t>
  </si>
  <si>
    <t>Penetrační makadam hrubý PMH tl 120 mm</t>
  </si>
  <si>
    <t>-357215560</t>
  </si>
  <si>
    <t>Penetrační makadam PM s rozprostřením kameniva na sucho, s prolitím živicí, s posypem drtí a se zhutněním hrubý (PMH) z kameniva hrubého drceného, po zhutnění tl. 120 mm</t>
  </si>
  <si>
    <t>Poznámka k položce:_x000d_
Penetrační makadam hrubý PMH celková tl. 120mm_x000d_
kostra 32/63, výplň 11/16, pojivo asfalt 100/150</t>
  </si>
  <si>
    <t>"planimetrováno z Koor. sit" 3164</t>
  </si>
  <si>
    <t>Trubní vedení</t>
  </si>
  <si>
    <t>64</t>
  </si>
  <si>
    <t>836268311</t>
  </si>
  <si>
    <t>Výměna potrubí z drenážních trubek DN 100</t>
  </si>
  <si>
    <t>938626145</t>
  </si>
  <si>
    <t>Potrubí z drenážních trubek z pálené hlíny výměna DN 100</t>
  </si>
  <si>
    <t>Poznámka k položce:_x000d_
Výměna poškozených drenážních trubek - pokud budou stavbou zastiženy_x000d_
kompletní provedení vč. napojení, obsypu, zemních prací apod._x000d_
Položka se souhlasem objednatele</t>
  </si>
  <si>
    <t>"předpoklad po 30m 5m" (949/30)*5</t>
  </si>
  <si>
    <t>Ostatní konstrukce a práce, bourání</t>
  </si>
  <si>
    <t>65</t>
  </si>
  <si>
    <t>935113212</t>
  </si>
  <si>
    <t>Osazení odvodňovacího betonového žlabu s krycím roštem šířky přes 200 mm</t>
  </si>
  <si>
    <t>2042573839</t>
  </si>
  <si>
    <t>Osazení odvodňovacího žlabu s krycím roštem betonového šířky přes 200 mm</t>
  </si>
  <si>
    <t>Poznámka k položce:_x000d_
Liniový odvodňovací žlab světlosti 500mm, zatížení roštu min. D400_x000d_
vč. seříznutí na vtoku k navázání na terén_x000d_
vč. betonového lože</t>
  </si>
  <si>
    <t>"žlab na ZÚ" 12,5</t>
  </si>
  <si>
    <t>66</t>
  </si>
  <si>
    <t>59228434</t>
  </si>
  <si>
    <t>žlab štěrbinový betonový s roštem 400x500x2000mm</t>
  </si>
  <si>
    <t>870911687</t>
  </si>
  <si>
    <t>Poznámka k položce:_x000d_
Liniový odvodňovací žlab světlosti 500mm, zatížení roštu min. D400</t>
  </si>
  <si>
    <t>997</t>
  </si>
  <si>
    <t>Přesun sutě</t>
  </si>
  <si>
    <t>67</t>
  </si>
  <si>
    <t>997211612</t>
  </si>
  <si>
    <t>Nakládání vybouraných hmot na dopravní prostředky pro vodorovnou dopravu</t>
  </si>
  <si>
    <t>t</t>
  </si>
  <si>
    <t>-1334415931</t>
  </si>
  <si>
    <t>Nakládání suti nebo vybouraných hmot na dopravní prostředky pro vodorovnou dopravu vybouraných hmot</t>
  </si>
  <si>
    <t>68</t>
  </si>
  <si>
    <t>997221571</t>
  </si>
  <si>
    <t>Vodorovná doprava vybouraných hmot do 1 km</t>
  </si>
  <si>
    <t>1784403934</t>
  </si>
  <si>
    <t>Vodorovná doprava vybouraných hmot bez naložení, ale se složením a s hrubým urovnáním na vzdálenost do 1 km</t>
  </si>
  <si>
    <t>69</t>
  </si>
  <si>
    <t>997221579</t>
  </si>
  <si>
    <t>Příplatek ZKD 1 km u vodorovné dopravy vybouraných hmot</t>
  </si>
  <si>
    <t>1818400957</t>
  </si>
  <si>
    <t>Vodorovná doprava vybouraných hmot bez naložení, ale se složením a s hrubým urovnáním na vzdálenost Příplatek k ceně za každý další i započatý 1 km přes 1 km</t>
  </si>
  <si>
    <t>16,25*15 'Přepočtené koeficientem množství</t>
  </si>
  <si>
    <t>70</t>
  </si>
  <si>
    <t>997221873</t>
  </si>
  <si>
    <t>Poplatek za uložení stavebního odpadu na recyklační skládce (skládkovné) zeminy a kamení zatříděného do Katalogu odpadů pod kódem 17 05 04</t>
  </si>
  <si>
    <t>-859257967</t>
  </si>
  <si>
    <t>998</t>
  </si>
  <si>
    <t>Přesun hmot</t>
  </si>
  <si>
    <t>71</t>
  </si>
  <si>
    <t>998225111</t>
  </si>
  <si>
    <t>Přesun hmot pro pozemní komunikace s krytem z kamene, monolitickým betonovým nebo živičným</t>
  </si>
  <si>
    <t>-831185690</t>
  </si>
  <si>
    <t>Přesun hmot pro komunikace s krytem z kameniva, monolitickým betonovým nebo živičným dopravní vzdálenost do 200 m jakékoliv délky objektu</t>
  </si>
  <si>
    <t>72</t>
  </si>
  <si>
    <t>998225191</t>
  </si>
  <si>
    <t>Příplatek k přesunu hmot pro pozemní komunikace s krytem z kamene, živičným, betonovým do 1000 m</t>
  </si>
  <si>
    <t>-1602141155</t>
  </si>
  <si>
    <t>Přesun hmot pro komunikace s krytem z kameniva, monolitickým betonovým nebo živičným Příplatek k ceně za zvětšený přesun přes vymezenou největší dopravní vzdálenost do 1000 m</t>
  </si>
  <si>
    <t>VRN</t>
  </si>
  <si>
    <t>Vedlejší rozpočtové náklady</t>
  </si>
  <si>
    <t>VRN1</t>
  </si>
  <si>
    <t>Průzkumné, geodetické a projektové práce</t>
  </si>
  <si>
    <t>73</t>
  </si>
  <si>
    <t>011314000</t>
  </si>
  <si>
    <t>Archeologický dohled</t>
  </si>
  <si>
    <t>…</t>
  </si>
  <si>
    <t>1024</t>
  </si>
  <si>
    <t>430445613</t>
  </si>
  <si>
    <t>74</t>
  </si>
  <si>
    <t>011324000</t>
  </si>
  <si>
    <t>Archeologický průzkum</t>
  </si>
  <si>
    <t>1355619512</t>
  </si>
  <si>
    <t>75</t>
  </si>
  <si>
    <t>011514000</t>
  </si>
  <si>
    <t>Stavebně-statický průzkum</t>
  </si>
  <si>
    <t>-1718965377</t>
  </si>
  <si>
    <t>Poznámka k položce:_x000d_
Pasportizace sousedních nemovitostí před stavbou, v průběhu stavby a po skončení stavby 
vč. fotodokumentace, videozáznamu apod.</t>
  </si>
  <si>
    <t>76</t>
  </si>
  <si>
    <t>012103000</t>
  </si>
  <si>
    <t>Geodetické práce před výstavbou</t>
  </si>
  <si>
    <t>1737414785</t>
  </si>
  <si>
    <t>Poznámka k položce:_x000d_
Geodetické vytyčení pozemků a stavby před zahájením realizace</t>
  </si>
  <si>
    <t>77</t>
  </si>
  <si>
    <t>012203000</t>
  </si>
  <si>
    <t>Geodetické práce při provádění stavby</t>
  </si>
  <si>
    <t>2084776285</t>
  </si>
  <si>
    <t>Poznámka k položce:_x000d_
Geodetické zaměření (veškerá potřebná měření při výstavbě)</t>
  </si>
  <si>
    <t>78</t>
  </si>
  <si>
    <t>012303000</t>
  </si>
  <si>
    <t>Geodetické práce po výstavbě</t>
  </si>
  <si>
    <t>-631680807</t>
  </si>
  <si>
    <t>Poznámka k položce:_x000d_
Geodetické zaměření skutečného provedení stavby</t>
  </si>
  <si>
    <t>79</t>
  </si>
  <si>
    <t>013254000</t>
  </si>
  <si>
    <t>Dokumentace skutečného provedení stavby</t>
  </si>
  <si>
    <t>1523369479</t>
  </si>
  <si>
    <t>Poznámka k položce:_x000d_
DSPS 4x tištěně, 1x CD</t>
  </si>
  <si>
    <t>VRN2</t>
  </si>
  <si>
    <t>Příprava staveniště</t>
  </si>
  <si>
    <t>80</t>
  </si>
  <si>
    <t>020001000</t>
  </si>
  <si>
    <t>113474602</t>
  </si>
  <si>
    <t>Poznámka k položce:_x000d_
Odstranění posedu vč. likvidace a odvozu</t>
  </si>
  <si>
    <t>81</t>
  </si>
  <si>
    <t>021103000</t>
  </si>
  <si>
    <t>Zabezpečení přírodních hodnot na místě</t>
  </si>
  <si>
    <t>-784778637</t>
  </si>
  <si>
    <t>Poznámka k položce:_x000d_
Ochrana stromů podél cesty, aby se zabránilo jejich poškození</t>
  </si>
  <si>
    <t>VRN3</t>
  </si>
  <si>
    <t>Zařízení staveniště</t>
  </si>
  <si>
    <t>82</t>
  </si>
  <si>
    <t>030001000</t>
  </si>
  <si>
    <t>-217843016</t>
  </si>
  <si>
    <t>VRN4</t>
  </si>
  <si>
    <t>Inženýrská činnost</t>
  </si>
  <si>
    <t>83</t>
  </si>
  <si>
    <t>043002000</t>
  </si>
  <si>
    <t>Zkoušky a ostatní měření</t>
  </si>
  <si>
    <t>108003362</t>
  </si>
  <si>
    <t>Poznámka k položce:_x000d_
zkoušení materiálů zkušebnou zhotovitele nebo nazávislou zkušebnou
zkoušení konstrukcí a prací zkušebnou zhotovitele nebo nezávislou zkušebnou</t>
  </si>
  <si>
    <t>84</t>
  </si>
  <si>
    <t>045002000</t>
  </si>
  <si>
    <t>Kompletační a koordinační činnost</t>
  </si>
  <si>
    <t>-1786980549</t>
  </si>
  <si>
    <t>Poznámka k položce:_x000d_
- zajištění fotodokumentace dokumentující postup výstavby - 2x CD</t>
  </si>
  <si>
    <t>VRN5</t>
  </si>
  <si>
    <t>Finanční náklady</t>
  </si>
  <si>
    <t>85</t>
  </si>
  <si>
    <t>050001000</t>
  </si>
  <si>
    <t>7231567</t>
  </si>
  <si>
    <t xml:space="preserve">Poznámka k položce:_x000d_
v rámci realizace stavby je nutné provést ochránění kabelu NN, doplnění izolátorů na vedení VN,  které_x000d_
bude provedena zhotovitelem určeným správcem sítě._x000d_
Předpokládaná cena je stanovena po dohodě se správcem sítě. Bude_x000d_
fakturována zhotoviteli polní cesty._x000d_
Případné zvýšení nebo snížení této ceny bude, na základě konečné faktury za_x000d_
přeložku, upraveno dodatkem k SOD.</t>
  </si>
  <si>
    <t>"předpokládané náklady" 80000</t>
  </si>
  <si>
    <t>VRN6</t>
  </si>
  <si>
    <t>Územní vlivy</t>
  </si>
  <si>
    <t>86</t>
  </si>
  <si>
    <t>060001000</t>
  </si>
  <si>
    <t>786825961</t>
  </si>
  <si>
    <t>Poznámka k položce:_x000d_
Čištění navazujících komunikací, uvedení okolí stavby do původního stavu</t>
  </si>
  <si>
    <t>VRN7</t>
  </si>
  <si>
    <t>Provozní vlivy</t>
  </si>
  <si>
    <t>87</t>
  </si>
  <si>
    <t>072002000</t>
  </si>
  <si>
    <t>Silniční provoz</t>
  </si>
  <si>
    <t>-1325297599</t>
  </si>
  <si>
    <t>Poznámka k položce:_x000d_
Dopravně-inženýrské opatření během výstavby
_x000d_
vč. návrhu, projednání a odsouhlasení DIO DI Policie ČR a ODSH
_x000d_
Vše včetně dodávky, montáže, přemísťění během
stavby, demontáže, dopravy
Vše včetně případného zakrytí a odkrytí stávající DZ,
které je v rozporu s DIO</t>
  </si>
  <si>
    <t>88</t>
  </si>
  <si>
    <t>075002000</t>
  </si>
  <si>
    <t>Ochranná pásma</t>
  </si>
  <si>
    <t>565173993</t>
  </si>
  <si>
    <t>Poznámka k položce:_x000d_
- vytyčení stávajících inženýrských sítí_x000d_
- zajištění dohledu provozovatele IS</t>
  </si>
  <si>
    <t>89</t>
  </si>
  <si>
    <t>079002000</t>
  </si>
  <si>
    <t>Ostatní provozní vlivy</t>
  </si>
  <si>
    <t>1595706155</t>
  </si>
  <si>
    <t>Poznámka k položce:_x000d_
Položka se souhlasem objednatele, bude fakturováno dle skutečnosti_x000d_
Oprava příjezdové komunikace - předpokládá se celoplošně PMH, dosypání krajnic_x000d_
apod._x000d_
Bude provedeno na základě cenové nabídky zhotovitele s využitím položek vysouteženého_x000d_
rozpočtu polních cest_x000d_
Preliminář 250.000,-</t>
  </si>
  <si>
    <t>"preliminář" 250000</t>
  </si>
  <si>
    <t>VRN9</t>
  </si>
  <si>
    <t>Ostatní náklady</t>
  </si>
  <si>
    <t>90</t>
  </si>
  <si>
    <t>091002000</t>
  </si>
  <si>
    <t>Ostatní náklady související s objektem</t>
  </si>
  <si>
    <t>1156654404</t>
  </si>
  <si>
    <t>Poznámka k položce:_x000d_
Zhotovení a instalace prezentační cedule dle požadavku objednatele_x000d_
- cedule 800x600 z kompozitního sendvičového materiálu (hliník a centrální PE deska) na_x000d_
dřevněnou desku na sloupku s malou stříškou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</si>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</sst>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20-051-A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Projektová dokumentace na polní cestu VC13 v k.ú.Bedřichov u Horní Stropnice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31. 8. 2021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Státní pozemkový úřad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Jiří Hovorka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Ing. Jiří Hovorka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'101 - Polní cesta VC13'!J30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'101 - Polní cesta VC13'!P97</f>
        <v>0</v>
      </c>
      <c r="AV55" s="121">
        <f>'101 - Polní cesta VC13'!J33</f>
        <v>0</v>
      </c>
      <c r="AW55" s="121">
        <f>'101 - Polní cesta VC13'!J34</f>
        <v>0</v>
      </c>
      <c r="AX55" s="121">
        <f>'101 - Polní cesta VC13'!J35</f>
        <v>0</v>
      </c>
      <c r="AY55" s="121">
        <f>'101 - Polní cesta VC13'!J36</f>
        <v>0</v>
      </c>
      <c r="AZ55" s="121">
        <f>'101 - Polní cesta VC13'!F33</f>
        <v>0</v>
      </c>
      <c r="BA55" s="121">
        <f>'101 - Polní cesta VC13'!F34</f>
        <v>0</v>
      </c>
      <c r="BB55" s="121">
        <f>'101 - Polní cesta VC13'!F35</f>
        <v>0</v>
      </c>
      <c r="BC55" s="121">
        <f>'101 - Polní cesta VC13'!F36</f>
        <v>0</v>
      </c>
      <c r="BD55" s="123">
        <f>'101 - Polní cesta VC13'!F37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83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xivyUkOx/Xld7yAa6lj7SPNkl0fsBKDdQ1v8J8Zr6TidNeFb7YM4+0FGCZYm4gFhkCCqAgOSP+uw2BQniOXa5A==" hashValue="e5CnIKgVgCaJ4d7ST6bPUrX7o+q25d3o49/LWp2Ik7Rv95H1J7NBIaDTM8wm6ETfgBf9Ugm9WNPs6zVP8g3Hcw==" algorithmName="SHA-512" password="CCAC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01 - Polní cesta VC1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Projektová dokumentace na polní cestu VC13 v k.ú.Bedřichov u Horní Stropnice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83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31. 8. 2021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88</v>
      </c>
      <c r="F15" s="39"/>
      <c r="G15" s="39"/>
      <c r="H15" s="39"/>
      <c r="I15" s="129" t="s">
        <v>29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30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32</v>
      </c>
      <c r="E20" s="39"/>
      <c r="F20" s="39"/>
      <c r="G20" s="39"/>
      <c r="H20" s="39"/>
      <c r="I20" s="129" t="s">
        <v>26</v>
      </c>
      <c r="J20" s="133" t="s">
        <v>33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34</v>
      </c>
      <c r="F21" s="39"/>
      <c r="G21" s="39"/>
      <c r="H21" s="39"/>
      <c r="I21" s="129" t="s">
        <v>29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36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>02390558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>Ing. Jiří Hovorka</v>
      </c>
      <c r="F24" s="39"/>
      <c r="G24" s="39"/>
      <c r="H24" s="39"/>
      <c r="I24" s="129" t="s">
        <v>29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37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39</v>
      </c>
      <c r="E30" s="39"/>
      <c r="F30" s="39"/>
      <c r="G30" s="39"/>
      <c r="H30" s="39"/>
      <c r="I30" s="39"/>
      <c r="J30" s="141">
        <f>ROUND(J97,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41</v>
      </c>
      <c r="G32" s="39"/>
      <c r="H32" s="39"/>
      <c r="I32" s="142" t="s">
        <v>40</v>
      </c>
      <c r="J32" s="142" t="s">
        <v>42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43</v>
      </c>
      <c r="E33" s="129" t="s">
        <v>44</v>
      </c>
      <c r="F33" s="144">
        <f>ROUND((SUM(BE97:BE439)),  2)</f>
        <v>0</v>
      </c>
      <c r="G33" s="39"/>
      <c r="H33" s="39"/>
      <c r="I33" s="145">
        <v>0.20999999999999999</v>
      </c>
      <c r="J33" s="144">
        <f>ROUND(((SUM(BE97:BE439))*I33),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45</v>
      </c>
      <c r="F34" s="144">
        <f>ROUND((SUM(BF97:BF439)),  2)</f>
        <v>0</v>
      </c>
      <c r="G34" s="39"/>
      <c r="H34" s="39"/>
      <c r="I34" s="145">
        <v>0.14999999999999999</v>
      </c>
      <c r="J34" s="144">
        <f>ROUND(((SUM(BF97:BF439))*I34),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46</v>
      </c>
      <c r="F35" s="144">
        <f>ROUND((SUM(BG97:BG439)),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47</v>
      </c>
      <c r="F36" s="144">
        <f>ROUND((SUM(BH97:BH439)),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48</v>
      </c>
      <c r="F37" s="144">
        <f>ROUND((SUM(BI97:BI439)),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Projektová dokumentace na polní cestu VC13 v k.ú.Bedřichov u Horní Stropnice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101 - Polní cesta VC13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31. 8. 2021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pozemkový úřad, KPÚ pro JčK</v>
      </c>
      <c r="G54" s="41"/>
      <c r="H54" s="41"/>
      <c r="I54" s="33" t="s">
        <v>32</v>
      </c>
      <c r="J54" s="37" t="str">
        <f>E21</f>
        <v>Ing. Jiří Hovorka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Ing. Jiří Hovorka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71</v>
      </c>
      <c r="D59" s="41"/>
      <c r="E59" s="41"/>
      <c r="F59" s="41"/>
      <c r="G59" s="41"/>
      <c r="H59" s="41"/>
      <c r="I59" s="41"/>
      <c r="J59" s="103">
        <f>J97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J98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94</v>
      </c>
      <c r="E61" s="171"/>
      <c r="F61" s="171"/>
      <c r="G61" s="171"/>
      <c r="H61" s="171"/>
      <c r="I61" s="171"/>
      <c r="J61" s="172">
        <f>J99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95</v>
      </c>
      <c r="E62" s="171"/>
      <c r="F62" s="171"/>
      <c r="G62" s="171"/>
      <c r="H62" s="171"/>
      <c r="I62" s="171"/>
      <c r="J62" s="172">
        <f>J268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96</v>
      </c>
      <c r="E63" s="171"/>
      <c r="F63" s="171"/>
      <c r="G63" s="171"/>
      <c r="H63" s="171"/>
      <c r="I63" s="171"/>
      <c r="J63" s="172">
        <f>J300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97</v>
      </c>
      <c r="E64" s="171"/>
      <c r="F64" s="171"/>
      <c r="G64" s="171"/>
      <c r="H64" s="171"/>
      <c r="I64" s="171"/>
      <c r="J64" s="172">
        <f>J312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98</v>
      </c>
      <c r="E65" s="171"/>
      <c r="F65" s="171"/>
      <c r="G65" s="171"/>
      <c r="H65" s="171"/>
      <c r="I65" s="171"/>
      <c r="J65" s="172">
        <f>J350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99</v>
      </c>
      <c r="E66" s="171"/>
      <c r="F66" s="171"/>
      <c r="G66" s="171"/>
      <c r="H66" s="171"/>
      <c r="I66" s="171"/>
      <c r="J66" s="172">
        <f>J355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100</v>
      </c>
      <c r="E67" s="171"/>
      <c r="F67" s="171"/>
      <c r="G67" s="171"/>
      <c r="H67" s="171"/>
      <c r="I67" s="171"/>
      <c r="J67" s="172">
        <f>J363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101</v>
      </c>
      <c r="E68" s="171"/>
      <c r="F68" s="171"/>
      <c r="G68" s="171"/>
      <c r="H68" s="171"/>
      <c r="I68" s="171"/>
      <c r="J68" s="172">
        <f>J373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2"/>
      <c r="C69" s="163"/>
      <c r="D69" s="164" t="s">
        <v>102</v>
      </c>
      <c r="E69" s="165"/>
      <c r="F69" s="165"/>
      <c r="G69" s="165"/>
      <c r="H69" s="165"/>
      <c r="I69" s="165"/>
      <c r="J69" s="166">
        <f>J378</f>
        <v>0</v>
      </c>
      <c r="K69" s="163"/>
      <c r="L69" s="16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8"/>
      <c r="C70" s="169"/>
      <c r="D70" s="170" t="s">
        <v>103</v>
      </c>
      <c r="E70" s="171"/>
      <c r="F70" s="171"/>
      <c r="G70" s="171"/>
      <c r="H70" s="171"/>
      <c r="I70" s="171"/>
      <c r="J70" s="172">
        <f>J379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104</v>
      </c>
      <c r="E71" s="171"/>
      <c r="F71" s="171"/>
      <c r="G71" s="171"/>
      <c r="H71" s="171"/>
      <c r="I71" s="171"/>
      <c r="J71" s="172">
        <f>J399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105</v>
      </c>
      <c r="E72" s="171"/>
      <c r="F72" s="171"/>
      <c r="G72" s="171"/>
      <c r="H72" s="171"/>
      <c r="I72" s="171"/>
      <c r="J72" s="172">
        <f>J406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106</v>
      </c>
      <c r="E73" s="171"/>
      <c r="F73" s="171"/>
      <c r="G73" s="171"/>
      <c r="H73" s="171"/>
      <c r="I73" s="171"/>
      <c r="J73" s="172">
        <f>J409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8"/>
      <c r="C74" s="169"/>
      <c r="D74" s="170" t="s">
        <v>107</v>
      </c>
      <c r="E74" s="171"/>
      <c r="F74" s="171"/>
      <c r="G74" s="171"/>
      <c r="H74" s="171"/>
      <c r="I74" s="171"/>
      <c r="J74" s="172">
        <f>J416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108</v>
      </c>
      <c r="E75" s="171"/>
      <c r="F75" s="171"/>
      <c r="G75" s="171"/>
      <c r="H75" s="171"/>
      <c r="I75" s="171"/>
      <c r="J75" s="172">
        <f>J421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109</v>
      </c>
      <c r="E76" s="171"/>
      <c r="F76" s="171"/>
      <c r="G76" s="171"/>
      <c r="H76" s="171"/>
      <c r="I76" s="171"/>
      <c r="J76" s="172">
        <f>J425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8"/>
      <c r="C77" s="169"/>
      <c r="D77" s="170" t="s">
        <v>110</v>
      </c>
      <c r="E77" s="171"/>
      <c r="F77" s="171"/>
      <c r="G77" s="171"/>
      <c r="H77" s="171"/>
      <c r="I77" s="171"/>
      <c r="J77" s="172">
        <f>J436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111</v>
      </c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57" t="str">
        <f>E7</f>
        <v>Projektová dokumentace na polní cestu VC13 v k.ú.Bedřichov u Horní Stropnice</v>
      </c>
      <c r="F87" s="33"/>
      <c r="G87" s="33"/>
      <c r="H87" s="33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86</v>
      </c>
      <c r="D88" s="41"/>
      <c r="E88" s="41"/>
      <c r="F88" s="41"/>
      <c r="G88" s="41"/>
      <c r="H88" s="41"/>
      <c r="I88" s="41"/>
      <c r="J88" s="41"/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E9</f>
        <v>101 - Polní cesta VC13</v>
      </c>
      <c r="F89" s="41"/>
      <c r="G89" s="41"/>
      <c r="H89" s="41"/>
      <c r="I89" s="41"/>
      <c r="J89" s="41"/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1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F12</f>
        <v xml:space="preserve"> </v>
      </c>
      <c r="G91" s="41"/>
      <c r="H91" s="41"/>
      <c r="I91" s="33" t="s">
        <v>23</v>
      </c>
      <c r="J91" s="73" t="str">
        <f>IF(J12="","",J12)</f>
        <v>31. 8. 2021</v>
      </c>
      <c r="K91" s="41"/>
      <c r="L91" s="131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1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E15</f>
        <v>Státní pozemkový úřad, KPÚ pro JčK</v>
      </c>
      <c r="G93" s="41"/>
      <c r="H93" s="41"/>
      <c r="I93" s="33" t="s">
        <v>32</v>
      </c>
      <c r="J93" s="37" t="str">
        <f>E21</f>
        <v>Ing. Jiří Hovorka</v>
      </c>
      <c r="K93" s="41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IF(E18="","",E18)</f>
        <v>Vyplň údaj</v>
      </c>
      <c r="G94" s="41"/>
      <c r="H94" s="41"/>
      <c r="I94" s="33" t="s">
        <v>36</v>
      </c>
      <c r="J94" s="37" t="str">
        <f>E24</f>
        <v>Ing. Jiří Hovorka</v>
      </c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1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74"/>
      <c r="B96" s="175"/>
      <c r="C96" s="176" t="s">
        <v>112</v>
      </c>
      <c r="D96" s="177" t="s">
        <v>58</v>
      </c>
      <c r="E96" s="177" t="s">
        <v>54</v>
      </c>
      <c r="F96" s="177" t="s">
        <v>55</v>
      </c>
      <c r="G96" s="177" t="s">
        <v>113</v>
      </c>
      <c r="H96" s="177" t="s">
        <v>114</v>
      </c>
      <c r="I96" s="177" t="s">
        <v>115</v>
      </c>
      <c r="J96" s="177" t="s">
        <v>91</v>
      </c>
      <c r="K96" s="178" t="s">
        <v>116</v>
      </c>
      <c r="L96" s="179"/>
      <c r="M96" s="93" t="s">
        <v>19</v>
      </c>
      <c r="N96" s="94" t="s">
        <v>43</v>
      </c>
      <c r="O96" s="94" t="s">
        <v>117</v>
      </c>
      <c r="P96" s="94" t="s">
        <v>118</v>
      </c>
      <c r="Q96" s="94" t="s">
        <v>119</v>
      </c>
      <c r="R96" s="94" t="s">
        <v>120</v>
      </c>
      <c r="S96" s="94" t="s">
        <v>121</v>
      </c>
      <c r="T96" s="95" t="s">
        <v>122</v>
      </c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</row>
    <row r="97" s="2" customFormat="1" ht="22.8" customHeight="1">
      <c r="A97" s="39"/>
      <c r="B97" s="40"/>
      <c r="C97" s="100" t="s">
        <v>123</v>
      </c>
      <c r="D97" s="41"/>
      <c r="E97" s="41"/>
      <c r="F97" s="41"/>
      <c r="G97" s="41"/>
      <c r="H97" s="41"/>
      <c r="I97" s="41"/>
      <c r="J97" s="180">
        <f>BK97</f>
        <v>0</v>
      </c>
      <c r="K97" s="41"/>
      <c r="L97" s="45"/>
      <c r="M97" s="96"/>
      <c r="N97" s="181"/>
      <c r="O97" s="97"/>
      <c r="P97" s="182">
        <f>P98+P378</f>
        <v>0</v>
      </c>
      <c r="Q97" s="97"/>
      <c r="R97" s="182">
        <f>R98+R378</f>
        <v>8863.3651695999997</v>
      </c>
      <c r="S97" s="97"/>
      <c r="T97" s="183">
        <f>T98+T378</f>
        <v>16.25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72</v>
      </c>
      <c r="AU97" s="18" t="s">
        <v>92</v>
      </c>
      <c r="BK97" s="184">
        <f>BK98+BK378</f>
        <v>0</v>
      </c>
    </row>
    <row r="98" s="12" customFormat="1" ht="25.92" customHeight="1">
      <c r="A98" s="12"/>
      <c r="B98" s="185"/>
      <c r="C98" s="186"/>
      <c r="D98" s="187" t="s">
        <v>72</v>
      </c>
      <c r="E98" s="188" t="s">
        <v>124</v>
      </c>
      <c r="F98" s="188" t="s">
        <v>125</v>
      </c>
      <c r="G98" s="186"/>
      <c r="H98" s="186"/>
      <c r="I98" s="189"/>
      <c r="J98" s="190">
        <f>BK98</f>
        <v>0</v>
      </c>
      <c r="K98" s="186"/>
      <c r="L98" s="191"/>
      <c r="M98" s="192"/>
      <c r="N98" s="193"/>
      <c r="O98" s="193"/>
      <c r="P98" s="194">
        <f>P99+P268+P300+P312+P350+P355+P363+P373</f>
        <v>0</v>
      </c>
      <c r="Q98" s="193"/>
      <c r="R98" s="194">
        <f>R99+R268+R300+R312+R350+R355+R363+R373</f>
        <v>8863.3651695999997</v>
      </c>
      <c r="S98" s="193"/>
      <c r="T98" s="195">
        <f>T99+T268+T300+T312+T350+T355+T363+T373</f>
        <v>16.25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6" t="s">
        <v>81</v>
      </c>
      <c r="AT98" s="197" t="s">
        <v>72</v>
      </c>
      <c r="AU98" s="197" t="s">
        <v>73</v>
      </c>
      <c r="AY98" s="196" t="s">
        <v>126</v>
      </c>
      <c r="BK98" s="198">
        <f>BK99+BK268+BK300+BK312+BK350+BK355+BK363+BK373</f>
        <v>0</v>
      </c>
    </row>
    <row r="99" s="12" customFormat="1" ht="22.8" customHeight="1">
      <c r="A99" s="12"/>
      <c r="B99" s="185"/>
      <c r="C99" s="186"/>
      <c r="D99" s="187" t="s">
        <v>72</v>
      </c>
      <c r="E99" s="199" t="s">
        <v>81</v>
      </c>
      <c r="F99" s="199" t="s">
        <v>127</v>
      </c>
      <c r="G99" s="186"/>
      <c r="H99" s="186"/>
      <c r="I99" s="189"/>
      <c r="J99" s="200">
        <f>BK99</f>
        <v>0</v>
      </c>
      <c r="K99" s="186"/>
      <c r="L99" s="191"/>
      <c r="M99" s="192"/>
      <c r="N99" s="193"/>
      <c r="O99" s="193"/>
      <c r="P99" s="194">
        <f>SUM(P100:P267)</f>
        <v>0</v>
      </c>
      <c r="Q99" s="193"/>
      <c r="R99" s="194">
        <f>SUM(R100:R267)</f>
        <v>8.038059999999998</v>
      </c>
      <c r="S99" s="193"/>
      <c r="T99" s="195">
        <f>SUM(T100:T267)</f>
        <v>16.25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81</v>
      </c>
      <c r="AT99" s="197" t="s">
        <v>72</v>
      </c>
      <c r="AU99" s="197" t="s">
        <v>81</v>
      </c>
      <c r="AY99" s="196" t="s">
        <v>126</v>
      </c>
      <c r="BK99" s="198">
        <f>SUM(BK100:BK267)</f>
        <v>0</v>
      </c>
    </row>
    <row r="100" s="2" customFormat="1" ht="14.4" customHeight="1">
      <c r="A100" s="39"/>
      <c r="B100" s="40"/>
      <c r="C100" s="201" t="s">
        <v>81</v>
      </c>
      <c r="D100" s="201" t="s">
        <v>128</v>
      </c>
      <c r="E100" s="202" t="s">
        <v>129</v>
      </c>
      <c r="F100" s="203" t="s">
        <v>130</v>
      </c>
      <c r="G100" s="204" t="s">
        <v>131</v>
      </c>
      <c r="H100" s="205">
        <v>3796</v>
      </c>
      <c r="I100" s="206"/>
      <c r="J100" s="207">
        <f>ROUND(I100*H100,2)</f>
        <v>0</v>
      </c>
      <c r="K100" s="203" t="s">
        <v>132</v>
      </c>
      <c r="L100" s="45"/>
      <c r="M100" s="208" t="s">
        <v>19</v>
      </c>
      <c r="N100" s="209" t="s">
        <v>44</v>
      </c>
      <c r="O100" s="85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2" t="s">
        <v>133</v>
      </c>
      <c r="AT100" s="212" t="s">
        <v>128</v>
      </c>
      <c r="AU100" s="212" t="s">
        <v>84</v>
      </c>
      <c r="AY100" s="18" t="s">
        <v>126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8" t="s">
        <v>81</v>
      </c>
      <c r="BK100" s="213">
        <f>ROUND(I100*H100,2)</f>
        <v>0</v>
      </c>
      <c r="BL100" s="18" t="s">
        <v>133</v>
      </c>
      <c r="BM100" s="212" t="s">
        <v>134</v>
      </c>
    </row>
    <row r="101" s="2" customFormat="1">
      <c r="A101" s="39"/>
      <c r="B101" s="40"/>
      <c r="C101" s="41"/>
      <c r="D101" s="214" t="s">
        <v>135</v>
      </c>
      <c r="E101" s="41"/>
      <c r="F101" s="215" t="s">
        <v>136</v>
      </c>
      <c r="G101" s="41"/>
      <c r="H101" s="41"/>
      <c r="I101" s="216"/>
      <c r="J101" s="41"/>
      <c r="K101" s="41"/>
      <c r="L101" s="45"/>
      <c r="M101" s="217"/>
      <c r="N101" s="218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135</v>
      </c>
      <c r="AU101" s="18" t="s">
        <v>84</v>
      </c>
    </row>
    <row r="102" s="13" customFormat="1">
      <c r="A102" s="13"/>
      <c r="B102" s="219"/>
      <c r="C102" s="220"/>
      <c r="D102" s="214" t="s">
        <v>137</v>
      </c>
      <c r="E102" s="221" t="s">
        <v>19</v>
      </c>
      <c r="F102" s="222" t="s">
        <v>138</v>
      </c>
      <c r="G102" s="220"/>
      <c r="H102" s="223">
        <v>3796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137</v>
      </c>
      <c r="AU102" s="229" t="s">
        <v>84</v>
      </c>
      <c r="AV102" s="13" t="s">
        <v>84</v>
      </c>
      <c r="AW102" s="13" t="s">
        <v>35</v>
      </c>
      <c r="AX102" s="13" t="s">
        <v>81</v>
      </c>
      <c r="AY102" s="229" t="s">
        <v>126</v>
      </c>
    </row>
    <row r="103" s="2" customFormat="1" ht="14.4" customHeight="1">
      <c r="A103" s="39"/>
      <c r="B103" s="40"/>
      <c r="C103" s="201" t="s">
        <v>84</v>
      </c>
      <c r="D103" s="201" t="s">
        <v>128</v>
      </c>
      <c r="E103" s="202" t="s">
        <v>139</v>
      </c>
      <c r="F103" s="203" t="s">
        <v>140</v>
      </c>
      <c r="G103" s="204" t="s">
        <v>131</v>
      </c>
      <c r="H103" s="205">
        <v>750</v>
      </c>
      <c r="I103" s="206"/>
      <c r="J103" s="207">
        <f>ROUND(I103*H103,2)</f>
        <v>0</v>
      </c>
      <c r="K103" s="203" t="s">
        <v>132</v>
      </c>
      <c r="L103" s="45"/>
      <c r="M103" s="208" t="s">
        <v>19</v>
      </c>
      <c r="N103" s="209" t="s">
        <v>44</v>
      </c>
      <c r="O103" s="85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2" t="s">
        <v>133</v>
      </c>
      <c r="AT103" s="212" t="s">
        <v>128</v>
      </c>
      <c r="AU103" s="212" t="s">
        <v>84</v>
      </c>
      <c r="AY103" s="18" t="s">
        <v>126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8" t="s">
        <v>81</v>
      </c>
      <c r="BK103" s="213">
        <f>ROUND(I103*H103,2)</f>
        <v>0</v>
      </c>
      <c r="BL103" s="18" t="s">
        <v>133</v>
      </c>
      <c r="BM103" s="212" t="s">
        <v>141</v>
      </c>
    </row>
    <row r="104" s="2" customFormat="1">
      <c r="A104" s="39"/>
      <c r="B104" s="40"/>
      <c r="C104" s="41"/>
      <c r="D104" s="214" t="s">
        <v>135</v>
      </c>
      <c r="E104" s="41"/>
      <c r="F104" s="215" t="s">
        <v>142</v>
      </c>
      <c r="G104" s="41"/>
      <c r="H104" s="41"/>
      <c r="I104" s="216"/>
      <c r="J104" s="41"/>
      <c r="K104" s="41"/>
      <c r="L104" s="45"/>
      <c r="M104" s="217"/>
      <c r="N104" s="218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135</v>
      </c>
      <c r="AU104" s="18" t="s">
        <v>84</v>
      </c>
    </row>
    <row r="105" s="2" customFormat="1">
      <c r="A105" s="39"/>
      <c r="B105" s="40"/>
      <c r="C105" s="41"/>
      <c r="D105" s="214" t="s">
        <v>143</v>
      </c>
      <c r="E105" s="41"/>
      <c r="F105" s="230" t="s">
        <v>144</v>
      </c>
      <c r="G105" s="41"/>
      <c r="H105" s="41"/>
      <c r="I105" s="216"/>
      <c r="J105" s="41"/>
      <c r="K105" s="41"/>
      <c r="L105" s="45"/>
      <c r="M105" s="217"/>
      <c r="N105" s="218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143</v>
      </c>
      <c r="AU105" s="18" t="s">
        <v>84</v>
      </c>
    </row>
    <row r="106" s="14" customFormat="1">
      <c r="A106" s="14"/>
      <c r="B106" s="231"/>
      <c r="C106" s="232"/>
      <c r="D106" s="214" t="s">
        <v>137</v>
      </c>
      <c r="E106" s="233" t="s">
        <v>19</v>
      </c>
      <c r="F106" s="234" t="s">
        <v>145</v>
      </c>
      <c r="G106" s="232"/>
      <c r="H106" s="233" t="s">
        <v>19</v>
      </c>
      <c r="I106" s="235"/>
      <c r="J106" s="232"/>
      <c r="K106" s="232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137</v>
      </c>
      <c r="AU106" s="240" t="s">
        <v>84</v>
      </c>
      <c r="AV106" s="14" t="s">
        <v>81</v>
      </c>
      <c r="AW106" s="14" t="s">
        <v>35</v>
      </c>
      <c r="AX106" s="14" t="s">
        <v>73</v>
      </c>
      <c r="AY106" s="240" t="s">
        <v>126</v>
      </c>
    </row>
    <row r="107" s="13" customFormat="1">
      <c r="A107" s="13"/>
      <c r="B107" s="219"/>
      <c r="C107" s="220"/>
      <c r="D107" s="214" t="s">
        <v>137</v>
      </c>
      <c r="E107" s="221" t="s">
        <v>19</v>
      </c>
      <c r="F107" s="222" t="s">
        <v>146</v>
      </c>
      <c r="G107" s="220"/>
      <c r="H107" s="223">
        <v>750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137</v>
      </c>
      <c r="AU107" s="229" t="s">
        <v>84</v>
      </c>
      <c r="AV107" s="13" t="s">
        <v>84</v>
      </c>
      <c r="AW107" s="13" t="s">
        <v>35</v>
      </c>
      <c r="AX107" s="13" t="s">
        <v>81</v>
      </c>
      <c r="AY107" s="229" t="s">
        <v>126</v>
      </c>
    </row>
    <row r="108" s="2" customFormat="1" ht="14.4" customHeight="1">
      <c r="A108" s="39"/>
      <c r="B108" s="40"/>
      <c r="C108" s="201" t="s">
        <v>147</v>
      </c>
      <c r="D108" s="201" t="s">
        <v>128</v>
      </c>
      <c r="E108" s="202" t="s">
        <v>148</v>
      </c>
      <c r="F108" s="203" t="s">
        <v>149</v>
      </c>
      <c r="G108" s="204" t="s">
        <v>150</v>
      </c>
      <c r="H108" s="205">
        <v>20</v>
      </c>
      <c r="I108" s="206"/>
      <c r="J108" s="207">
        <f>ROUND(I108*H108,2)</f>
        <v>0</v>
      </c>
      <c r="K108" s="203" t="s">
        <v>132</v>
      </c>
      <c r="L108" s="45"/>
      <c r="M108" s="208" t="s">
        <v>19</v>
      </c>
      <c r="N108" s="209" t="s">
        <v>44</v>
      </c>
      <c r="O108" s="85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2" t="s">
        <v>133</v>
      </c>
      <c r="AT108" s="212" t="s">
        <v>128</v>
      </c>
      <c r="AU108" s="212" t="s">
        <v>84</v>
      </c>
      <c r="AY108" s="18" t="s">
        <v>126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8" t="s">
        <v>81</v>
      </c>
      <c r="BK108" s="213">
        <f>ROUND(I108*H108,2)</f>
        <v>0</v>
      </c>
      <c r="BL108" s="18" t="s">
        <v>133</v>
      </c>
      <c r="BM108" s="212" t="s">
        <v>151</v>
      </c>
    </row>
    <row r="109" s="2" customFormat="1">
      <c r="A109" s="39"/>
      <c r="B109" s="40"/>
      <c r="C109" s="41"/>
      <c r="D109" s="214" t="s">
        <v>135</v>
      </c>
      <c r="E109" s="41"/>
      <c r="F109" s="215" t="s">
        <v>152</v>
      </c>
      <c r="G109" s="41"/>
      <c r="H109" s="41"/>
      <c r="I109" s="216"/>
      <c r="J109" s="41"/>
      <c r="K109" s="41"/>
      <c r="L109" s="45"/>
      <c r="M109" s="217"/>
      <c r="N109" s="218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135</v>
      </c>
      <c r="AU109" s="18" t="s">
        <v>84</v>
      </c>
    </row>
    <row r="110" s="2" customFormat="1">
      <c r="A110" s="39"/>
      <c r="B110" s="40"/>
      <c r="C110" s="41"/>
      <c r="D110" s="214" t="s">
        <v>143</v>
      </c>
      <c r="E110" s="41"/>
      <c r="F110" s="230" t="s">
        <v>153</v>
      </c>
      <c r="G110" s="41"/>
      <c r="H110" s="41"/>
      <c r="I110" s="216"/>
      <c r="J110" s="41"/>
      <c r="K110" s="41"/>
      <c r="L110" s="45"/>
      <c r="M110" s="217"/>
      <c r="N110" s="21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143</v>
      </c>
      <c r="AU110" s="18" t="s">
        <v>84</v>
      </c>
    </row>
    <row r="111" s="2" customFormat="1" ht="14.4" customHeight="1">
      <c r="A111" s="39"/>
      <c r="B111" s="40"/>
      <c r="C111" s="201" t="s">
        <v>133</v>
      </c>
      <c r="D111" s="201" t="s">
        <v>128</v>
      </c>
      <c r="E111" s="202" t="s">
        <v>154</v>
      </c>
      <c r="F111" s="203" t="s">
        <v>155</v>
      </c>
      <c r="G111" s="204" t="s">
        <v>150</v>
      </c>
      <c r="H111" s="205">
        <v>15</v>
      </c>
      <c r="I111" s="206"/>
      <c r="J111" s="207">
        <f>ROUND(I111*H111,2)</f>
        <v>0</v>
      </c>
      <c r="K111" s="203" t="s">
        <v>132</v>
      </c>
      <c r="L111" s="45"/>
      <c r="M111" s="208" t="s">
        <v>19</v>
      </c>
      <c r="N111" s="209" t="s">
        <v>44</v>
      </c>
      <c r="O111" s="85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2" t="s">
        <v>133</v>
      </c>
      <c r="AT111" s="212" t="s">
        <v>128</v>
      </c>
      <c r="AU111" s="212" t="s">
        <v>84</v>
      </c>
      <c r="AY111" s="18" t="s">
        <v>126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8" t="s">
        <v>81</v>
      </c>
      <c r="BK111" s="213">
        <f>ROUND(I111*H111,2)</f>
        <v>0</v>
      </c>
      <c r="BL111" s="18" t="s">
        <v>133</v>
      </c>
      <c r="BM111" s="212" t="s">
        <v>156</v>
      </c>
    </row>
    <row r="112" s="2" customFormat="1">
      <c r="A112" s="39"/>
      <c r="B112" s="40"/>
      <c r="C112" s="41"/>
      <c r="D112" s="214" t="s">
        <v>135</v>
      </c>
      <c r="E112" s="41"/>
      <c r="F112" s="215" t="s">
        <v>157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135</v>
      </c>
      <c r="AU112" s="18" t="s">
        <v>84</v>
      </c>
    </row>
    <row r="113" s="2" customFormat="1">
      <c r="A113" s="39"/>
      <c r="B113" s="40"/>
      <c r="C113" s="41"/>
      <c r="D113" s="214" t="s">
        <v>143</v>
      </c>
      <c r="E113" s="41"/>
      <c r="F113" s="230" t="s">
        <v>153</v>
      </c>
      <c r="G113" s="41"/>
      <c r="H113" s="41"/>
      <c r="I113" s="216"/>
      <c r="J113" s="41"/>
      <c r="K113" s="41"/>
      <c r="L113" s="45"/>
      <c r="M113" s="217"/>
      <c r="N113" s="218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143</v>
      </c>
      <c r="AU113" s="18" t="s">
        <v>84</v>
      </c>
    </row>
    <row r="114" s="2" customFormat="1" ht="14.4" customHeight="1">
      <c r="A114" s="39"/>
      <c r="B114" s="40"/>
      <c r="C114" s="201" t="s">
        <v>158</v>
      </c>
      <c r="D114" s="201" t="s">
        <v>128</v>
      </c>
      <c r="E114" s="202" t="s">
        <v>159</v>
      </c>
      <c r="F114" s="203" t="s">
        <v>160</v>
      </c>
      <c r="G114" s="204" t="s">
        <v>150</v>
      </c>
      <c r="H114" s="205">
        <v>7</v>
      </c>
      <c r="I114" s="206"/>
      <c r="J114" s="207">
        <f>ROUND(I114*H114,2)</f>
        <v>0</v>
      </c>
      <c r="K114" s="203" t="s">
        <v>132</v>
      </c>
      <c r="L114" s="45"/>
      <c r="M114" s="208" t="s">
        <v>19</v>
      </c>
      <c r="N114" s="209" t="s">
        <v>44</v>
      </c>
      <c r="O114" s="85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2" t="s">
        <v>133</v>
      </c>
      <c r="AT114" s="212" t="s">
        <v>128</v>
      </c>
      <c r="AU114" s="212" t="s">
        <v>84</v>
      </c>
      <c r="AY114" s="18" t="s">
        <v>126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8" t="s">
        <v>81</v>
      </c>
      <c r="BK114" s="213">
        <f>ROUND(I114*H114,2)</f>
        <v>0</v>
      </c>
      <c r="BL114" s="18" t="s">
        <v>133</v>
      </c>
      <c r="BM114" s="212" t="s">
        <v>161</v>
      </c>
    </row>
    <row r="115" s="2" customFormat="1">
      <c r="A115" s="39"/>
      <c r="B115" s="40"/>
      <c r="C115" s="41"/>
      <c r="D115" s="214" t="s">
        <v>135</v>
      </c>
      <c r="E115" s="41"/>
      <c r="F115" s="215" t="s">
        <v>162</v>
      </c>
      <c r="G115" s="41"/>
      <c r="H115" s="41"/>
      <c r="I115" s="216"/>
      <c r="J115" s="41"/>
      <c r="K115" s="41"/>
      <c r="L115" s="45"/>
      <c r="M115" s="217"/>
      <c r="N115" s="21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135</v>
      </c>
      <c r="AU115" s="18" t="s">
        <v>84</v>
      </c>
    </row>
    <row r="116" s="2" customFormat="1">
      <c r="A116" s="39"/>
      <c r="B116" s="40"/>
      <c r="C116" s="41"/>
      <c r="D116" s="214" t="s">
        <v>143</v>
      </c>
      <c r="E116" s="41"/>
      <c r="F116" s="230" t="s">
        <v>153</v>
      </c>
      <c r="G116" s="41"/>
      <c r="H116" s="41"/>
      <c r="I116" s="216"/>
      <c r="J116" s="41"/>
      <c r="K116" s="41"/>
      <c r="L116" s="45"/>
      <c r="M116" s="217"/>
      <c r="N116" s="21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143</v>
      </c>
      <c r="AU116" s="18" t="s">
        <v>84</v>
      </c>
    </row>
    <row r="117" s="2" customFormat="1" ht="14.4" customHeight="1">
      <c r="A117" s="39"/>
      <c r="B117" s="40"/>
      <c r="C117" s="201" t="s">
        <v>163</v>
      </c>
      <c r="D117" s="201" t="s">
        <v>128</v>
      </c>
      <c r="E117" s="202" t="s">
        <v>164</v>
      </c>
      <c r="F117" s="203" t="s">
        <v>165</v>
      </c>
      <c r="G117" s="204" t="s">
        <v>150</v>
      </c>
      <c r="H117" s="205">
        <v>1</v>
      </c>
      <c r="I117" s="206"/>
      <c r="J117" s="207">
        <f>ROUND(I117*H117,2)</f>
        <v>0</v>
      </c>
      <c r="K117" s="203" t="s">
        <v>132</v>
      </c>
      <c r="L117" s="45"/>
      <c r="M117" s="208" t="s">
        <v>19</v>
      </c>
      <c r="N117" s="209" t="s">
        <v>44</v>
      </c>
      <c r="O117" s="85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2" t="s">
        <v>133</v>
      </c>
      <c r="AT117" s="212" t="s">
        <v>128</v>
      </c>
      <c r="AU117" s="212" t="s">
        <v>84</v>
      </c>
      <c r="AY117" s="18" t="s">
        <v>126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8" t="s">
        <v>81</v>
      </c>
      <c r="BK117" s="213">
        <f>ROUND(I117*H117,2)</f>
        <v>0</v>
      </c>
      <c r="BL117" s="18" t="s">
        <v>133</v>
      </c>
      <c r="BM117" s="212" t="s">
        <v>166</v>
      </c>
    </row>
    <row r="118" s="2" customFormat="1">
      <c r="A118" s="39"/>
      <c r="B118" s="40"/>
      <c r="C118" s="41"/>
      <c r="D118" s="214" t="s">
        <v>135</v>
      </c>
      <c r="E118" s="41"/>
      <c r="F118" s="215" t="s">
        <v>167</v>
      </c>
      <c r="G118" s="41"/>
      <c r="H118" s="41"/>
      <c r="I118" s="216"/>
      <c r="J118" s="41"/>
      <c r="K118" s="41"/>
      <c r="L118" s="45"/>
      <c r="M118" s="217"/>
      <c r="N118" s="21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135</v>
      </c>
      <c r="AU118" s="18" t="s">
        <v>84</v>
      </c>
    </row>
    <row r="119" s="2" customFormat="1">
      <c r="A119" s="39"/>
      <c r="B119" s="40"/>
      <c r="C119" s="41"/>
      <c r="D119" s="214" t="s">
        <v>143</v>
      </c>
      <c r="E119" s="41"/>
      <c r="F119" s="230" t="s">
        <v>153</v>
      </c>
      <c r="G119" s="41"/>
      <c r="H119" s="41"/>
      <c r="I119" s="216"/>
      <c r="J119" s="41"/>
      <c r="K119" s="41"/>
      <c r="L119" s="45"/>
      <c r="M119" s="217"/>
      <c r="N119" s="218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143</v>
      </c>
      <c r="AU119" s="18" t="s">
        <v>84</v>
      </c>
    </row>
    <row r="120" s="2" customFormat="1" ht="14.4" customHeight="1">
      <c r="A120" s="39"/>
      <c r="B120" s="40"/>
      <c r="C120" s="201" t="s">
        <v>168</v>
      </c>
      <c r="D120" s="201" t="s">
        <v>128</v>
      </c>
      <c r="E120" s="202" t="s">
        <v>169</v>
      </c>
      <c r="F120" s="203" t="s">
        <v>170</v>
      </c>
      <c r="G120" s="204" t="s">
        <v>150</v>
      </c>
      <c r="H120" s="205">
        <v>20</v>
      </c>
      <c r="I120" s="206"/>
      <c r="J120" s="207">
        <f>ROUND(I120*H120,2)</f>
        <v>0</v>
      </c>
      <c r="K120" s="203" t="s">
        <v>132</v>
      </c>
      <c r="L120" s="45"/>
      <c r="M120" s="208" t="s">
        <v>19</v>
      </c>
      <c r="N120" s="209" t="s">
        <v>44</v>
      </c>
      <c r="O120" s="85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2" t="s">
        <v>133</v>
      </c>
      <c r="AT120" s="212" t="s">
        <v>128</v>
      </c>
      <c r="AU120" s="212" t="s">
        <v>84</v>
      </c>
      <c r="AY120" s="18" t="s">
        <v>126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8" t="s">
        <v>81</v>
      </c>
      <c r="BK120" s="213">
        <f>ROUND(I120*H120,2)</f>
        <v>0</v>
      </c>
      <c r="BL120" s="18" t="s">
        <v>133</v>
      </c>
      <c r="BM120" s="212" t="s">
        <v>171</v>
      </c>
    </row>
    <row r="121" s="2" customFormat="1">
      <c r="A121" s="39"/>
      <c r="B121" s="40"/>
      <c r="C121" s="41"/>
      <c r="D121" s="214" t="s">
        <v>135</v>
      </c>
      <c r="E121" s="41"/>
      <c r="F121" s="215" t="s">
        <v>172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135</v>
      </c>
      <c r="AU121" s="18" t="s">
        <v>84</v>
      </c>
    </row>
    <row r="122" s="2" customFormat="1">
      <c r="A122" s="39"/>
      <c r="B122" s="40"/>
      <c r="C122" s="41"/>
      <c r="D122" s="214" t="s">
        <v>143</v>
      </c>
      <c r="E122" s="41"/>
      <c r="F122" s="230" t="s">
        <v>173</v>
      </c>
      <c r="G122" s="41"/>
      <c r="H122" s="41"/>
      <c r="I122" s="216"/>
      <c r="J122" s="41"/>
      <c r="K122" s="41"/>
      <c r="L122" s="45"/>
      <c r="M122" s="217"/>
      <c r="N122" s="21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143</v>
      </c>
      <c r="AU122" s="18" t="s">
        <v>84</v>
      </c>
    </row>
    <row r="123" s="13" customFormat="1">
      <c r="A123" s="13"/>
      <c r="B123" s="219"/>
      <c r="C123" s="220"/>
      <c r="D123" s="214" t="s">
        <v>137</v>
      </c>
      <c r="E123" s="221" t="s">
        <v>19</v>
      </c>
      <c r="F123" s="222" t="s">
        <v>174</v>
      </c>
      <c r="G123" s="220"/>
      <c r="H123" s="223">
        <v>20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137</v>
      </c>
      <c r="AU123" s="229" t="s">
        <v>84</v>
      </c>
      <c r="AV123" s="13" t="s">
        <v>84</v>
      </c>
      <c r="AW123" s="13" t="s">
        <v>35</v>
      </c>
      <c r="AX123" s="13" t="s">
        <v>81</v>
      </c>
      <c r="AY123" s="229" t="s">
        <v>126</v>
      </c>
    </row>
    <row r="124" s="2" customFormat="1" ht="14.4" customHeight="1">
      <c r="A124" s="39"/>
      <c r="B124" s="40"/>
      <c r="C124" s="201" t="s">
        <v>175</v>
      </c>
      <c r="D124" s="201" t="s">
        <v>128</v>
      </c>
      <c r="E124" s="202" t="s">
        <v>176</v>
      </c>
      <c r="F124" s="203" t="s">
        <v>177</v>
      </c>
      <c r="G124" s="204" t="s">
        <v>150</v>
      </c>
      <c r="H124" s="205">
        <v>15</v>
      </c>
      <c r="I124" s="206"/>
      <c r="J124" s="207">
        <f>ROUND(I124*H124,2)</f>
        <v>0</v>
      </c>
      <c r="K124" s="203" t="s">
        <v>132</v>
      </c>
      <c r="L124" s="45"/>
      <c r="M124" s="208" t="s">
        <v>19</v>
      </c>
      <c r="N124" s="209" t="s">
        <v>44</v>
      </c>
      <c r="O124" s="85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2" t="s">
        <v>133</v>
      </c>
      <c r="AT124" s="212" t="s">
        <v>128</v>
      </c>
      <c r="AU124" s="212" t="s">
        <v>84</v>
      </c>
      <c r="AY124" s="18" t="s">
        <v>126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8" t="s">
        <v>81</v>
      </c>
      <c r="BK124" s="213">
        <f>ROUND(I124*H124,2)</f>
        <v>0</v>
      </c>
      <c r="BL124" s="18" t="s">
        <v>133</v>
      </c>
      <c r="BM124" s="212" t="s">
        <v>178</v>
      </c>
    </row>
    <row r="125" s="2" customFormat="1">
      <c r="A125" s="39"/>
      <c r="B125" s="40"/>
      <c r="C125" s="41"/>
      <c r="D125" s="214" t="s">
        <v>135</v>
      </c>
      <c r="E125" s="41"/>
      <c r="F125" s="215" t="s">
        <v>179</v>
      </c>
      <c r="G125" s="41"/>
      <c r="H125" s="41"/>
      <c r="I125" s="216"/>
      <c r="J125" s="41"/>
      <c r="K125" s="41"/>
      <c r="L125" s="45"/>
      <c r="M125" s="217"/>
      <c r="N125" s="218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135</v>
      </c>
      <c r="AU125" s="18" t="s">
        <v>84</v>
      </c>
    </row>
    <row r="126" s="2" customFormat="1">
      <c r="A126" s="39"/>
      <c r="B126" s="40"/>
      <c r="C126" s="41"/>
      <c r="D126" s="214" t="s">
        <v>143</v>
      </c>
      <c r="E126" s="41"/>
      <c r="F126" s="230" t="s">
        <v>173</v>
      </c>
      <c r="G126" s="41"/>
      <c r="H126" s="41"/>
      <c r="I126" s="216"/>
      <c r="J126" s="41"/>
      <c r="K126" s="41"/>
      <c r="L126" s="45"/>
      <c r="M126" s="217"/>
      <c r="N126" s="218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143</v>
      </c>
      <c r="AU126" s="18" t="s">
        <v>84</v>
      </c>
    </row>
    <row r="127" s="13" customFormat="1">
      <c r="A127" s="13"/>
      <c r="B127" s="219"/>
      <c r="C127" s="220"/>
      <c r="D127" s="214" t="s">
        <v>137</v>
      </c>
      <c r="E127" s="221" t="s">
        <v>19</v>
      </c>
      <c r="F127" s="222" t="s">
        <v>8</v>
      </c>
      <c r="G127" s="220"/>
      <c r="H127" s="223">
        <v>15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137</v>
      </c>
      <c r="AU127" s="229" t="s">
        <v>84</v>
      </c>
      <c r="AV127" s="13" t="s">
        <v>84</v>
      </c>
      <c r="AW127" s="13" t="s">
        <v>35</v>
      </c>
      <c r="AX127" s="13" t="s">
        <v>81</v>
      </c>
      <c r="AY127" s="229" t="s">
        <v>126</v>
      </c>
    </row>
    <row r="128" s="2" customFormat="1" ht="14.4" customHeight="1">
      <c r="A128" s="39"/>
      <c r="B128" s="40"/>
      <c r="C128" s="201" t="s">
        <v>180</v>
      </c>
      <c r="D128" s="201" t="s">
        <v>128</v>
      </c>
      <c r="E128" s="202" t="s">
        <v>181</v>
      </c>
      <c r="F128" s="203" t="s">
        <v>182</v>
      </c>
      <c r="G128" s="204" t="s">
        <v>150</v>
      </c>
      <c r="H128" s="205">
        <v>7</v>
      </c>
      <c r="I128" s="206"/>
      <c r="J128" s="207">
        <f>ROUND(I128*H128,2)</f>
        <v>0</v>
      </c>
      <c r="K128" s="203" t="s">
        <v>132</v>
      </c>
      <c r="L128" s="45"/>
      <c r="M128" s="208" t="s">
        <v>19</v>
      </c>
      <c r="N128" s="209" t="s">
        <v>44</v>
      </c>
      <c r="O128" s="85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2" t="s">
        <v>133</v>
      </c>
      <c r="AT128" s="212" t="s">
        <v>128</v>
      </c>
      <c r="AU128" s="212" t="s">
        <v>84</v>
      </c>
      <c r="AY128" s="18" t="s">
        <v>126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8" t="s">
        <v>81</v>
      </c>
      <c r="BK128" s="213">
        <f>ROUND(I128*H128,2)</f>
        <v>0</v>
      </c>
      <c r="BL128" s="18" t="s">
        <v>133</v>
      </c>
      <c r="BM128" s="212" t="s">
        <v>183</v>
      </c>
    </row>
    <row r="129" s="2" customFormat="1">
      <c r="A129" s="39"/>
      <c r="B129" s="40"/>
      <c r="C129" s="41"/>
      <c r="D129" s="214" t="s">
        <v>135</v>
      </c>
      <c r="E129" s="41"/>
      <c r="F129" s="215" t="s">
        <v>184</v>
      </c>
      <c r="G129" s="41"/>
      <c r="H129" s="41"/>
      <c r="I129" s="216"/>
      <c r="J129" s="41"/>
      <c r="K129" s="41"/>
      <c r="L129" s="45"/>
      <c r="M129" s="217"/>
      <c r="N129" s="21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135</v>
      </c>
      <c r="AU129" s="18" t="s">
        <v>84</v>
      </c>
    </row>
    <row r="130" s="2" customFormat="1">
      <c r="A130" s="39"/>
      <c r="B130" s="40"/>
      <c r="C130" s="41"/>
      <c r="D130" s="214" t="s">
        <v>143</v>
      </c>
      <c r="E130" s="41"/>
      <c r="F130" s="230" t="s">
        <v>173</v>
      </c>
      <c r="G130" s="41"/>
      <c r="H130" s="41"/>
      <c r="I130" s="216"/>
      <c r="J130" s="41"/>
      <c r="K130" s="41"/>
      <c r="L130" s="45"/>
      <c r="M130" s="217"/>
      <c r="N130" s="218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143</v>
      </c>
      <c r="AU130" s="18" t="s">
        <v>84</v>
      </c>
    </row>
    <row r="131" s="13" customFormat="1">
      <c r="A131" s="13"/>
      <c r="B131" s="219"/>
      <c r="C131" s="220"/>
      <c r="D131" s="214" t="s">
        <v>137</v>
      </c>
      <c r="E131" s="221" t="s">
        <v>19</v>
      </c>
      <c r="F131" s="222" t="s">
        <v>168</v>
      </c>
      <c r="G131" s="220"/>
      <c r="H131" s="223">
        <v>7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137</v>
      </c>
      <c r="AU131" s="229" t="s">
        <v>84</v>
      </c>
      <c r="AV131" s="13" t="s">
        <v>84</v>
      </c>
      <c r="AW131" s="13" t="s">
        <v>35</v>
      </c>
      <c r="AX131" s="13" t="s">
        <v>81</v>
      </c>
      <c r="AY131" s="229" t="s">
        <v>126</v>
      </c>
    </row>
    <row r="132" s="2" customFormat="1" ht="14.4" customHeight="1">
      <c r="A132" s="39"/>
      <c r="B132" s="40"/>
      <c r="C132" s="201" t="s">
        <v>185</v>
      </c>
      <c r="D132" s="201" t="s">
        <v>128</v>
      </c>
      <c r="E132" s="202" t="s">
        <v>186</v>
      </c>
      <c r="F132" s="203" t="s">
        <v>187</v>
      </c>
      <c r="G132" s="204" t="s">
        <v>150</v>
      </c>
      <c r="H132" s="205">
        <v>1</v>
      </c>
      <c r="I132" s="206"/>
      <c r="J132" s="207">
        <f>ROUND(I132*H132,2)</f>
        <v>0</v>
      </c>
      <c r="K132" s="203" t="s">
        <v>132</v>
      </c>
      <c r="L132" s="45"/>
      <c r="M132" s="208" t="s">
        <v>19</v>
      </c>
      <c r="N132" s="209" t="s">
        <v>44</v>
      </c>
      <c r="O132" s="85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2" t="s">
        <v>133</v>
      </c>
      <c r="AT132" s="212" t="s">
        <v>128</v>
      </c>
      <c r="AU132" s="212" t="s">
        <v>84</v>
      </c>
      <c r="AY132" s="18" t="s">
        <v>126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8" t="s">
        <v>81</v>
      </c>
      <c r="BK132" s="213">
        <f>ROUND(I132*H132,2)</f>
        <v>0</v>
      </c>
      <c r="BL132" s="18" t="s">
        <v>133</v>
      </c>
      <c r="BM132" s="212" t="s">
        <v>188</v>
      </c>
    </row>
    <row r="133" s="2" customFormat="1">
      <c r="A133" s="39"/>
      <c r="B133" s="40"/>
      <c r="C133" s="41"/>
      <c r="D133" s="214" t="s">
        <v>135</v>
      </c>
      <c r="E133" s="41"/>
      <c r="F133" s="215" t="s">
        <v>189</v>
      </c>
      <c r="G133" s="41"/>
      <c r="H133" s="41"/>
      <c r="I133" s="216"/>
      <c r="J133" s="41"/>
      <c r="K133" s="41"/>
      <c r="L133" s="45"/>
      <c r="M133" s="217"/>
      <c r="N133" s="218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135</v>
      </c>
      <c r="AU133" s="18" t="s">
        <v>84</v>
      </c>
    </row>
    <row r="134" s="2" customFormat="1">
      <c r="A134" s="39"/>
      <c r="B134" s="40"/>
      <c r="C134" s="41"/>
      <c r="D134" s="214" t="s">
        <v>143</v>
      </c>
      <c r="E134" s="41"/>
      <c r="F134" s="230" t="s">
        <v>173</v>
      </c>
      <c r="G134" s="41"/>
      <c r="H134" s="41"/>
      <c r="I134" s="216"/>
      <c r="J134" s="41"/>
      <c r="K134" s="41"/>
      <c r="L134" s="45"/>
      <c r="M134" s="217"/>
      <c r="N134" s="21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143</v>
      </c>
      <c r="AU134" s="18" t="s">
        <v>84</v>
      </c>
    </row>
    <row r="135" s="13" customFormat="1">
      <c r="A135" s="13"/>
      <c r="B135" s="219"/>
      <c r="C135" s="220"/>
      <c r="D135" s="214" t="s">
        <v>137</v>
      </c>
      <c r="E135" s="221" t="s">
        <v>19</v>
      </c>
      <c r="F135" s="222" t="s">
        <v>81</v>
      </c>
      <c r="G135" s="220"/>
      <c r="H135" s="223">
        <v>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137</v>
      </c>
      <c r="AU135" s="229" t="s">
        <v>84</v>
      </c>
      <c r="AV135" s="13" t="s">
        <v>84</v>
      </c>
      <c r="AW135" s="13" t="s">
        <v>35</v>
      </c>
      <c r="AX135" s="13" t="s">
        <v>81</v>
      </c>
      <c r="AY135" s="229" t="s">
        <v>126</v>
      </c>
    </row>
    <row r="136" s="2" customFormat="1" ht="14.4" customHeight="1">
      <c r="A136" s="39"/>
      <c r="B136" s="40"/>
      <c r="C136" s="201" t="s">
        <v>190</v>
      </c>
      <c r="D136" s="201" t="s">
        <v>128</v>
      </c>
      <c r="E136" s="202" t="s">
        <v>191</v>
      </c>
      <c r="F136" s="203" t="s">
        <v>192</v>
      </c>
      <c r="G136" s="204" t="s">
        <v>193</v>
      </c>
      <c r="H136" s="205">
        <v>12.5</v>
      </c>
      <c r="I136" s="206"/>
      <c r="J136" s="207">
        <f>ROUND(I136*H136,2)</f>
        <v>0</v>
      </c>
      <c r="K136" s="203" t="s">
        <v>132</v>
      </c>
      <c r="L136" s="45"/>
      <c r="M136" s="208" t="s">
        <v>19</v>
      </c>
      <c r="N136" s="209" t="s">
        <v>44</v>
      </c>
      <c r="O136" s="85"/>
      <c r="P136" s="210">
        <f>O136*H136</f>
        <v>0</v>
      </c>
      <c r="Q136" s="210">
        <v>0</v>
      </c>
      <c r="R136" s="210">
        <f>Q136*H136</f>
        <v>0</v>
      </c>
      <c r="S136" s="210">
        <v>1.3</v>
      </c>
      <c r="T136" s="211">
        <f>S136*H136</f>
        <v>16.25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2" t="s">
        <v>133</v>
      </c>
      <c r="AT136" s="212" t="s">
        <v>128</v>
      </c>
      <c r="AU136" s="212" t="s">
        <v>84</v>
      </c>
      <c r="AY136" s="18" t="s">
        <v>126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8" t="s">
        <v>81</v>
      </c>
      <c r="BK136" s="213">
        <f>ROUND(I136*H136,2)</f>
        <v>0</v>
      </c>
      <c r="BL136" s="18" t="s">
        <v>133</v>
      </c>
      <c r="BM136" s="212" t="s">
        <v>194</v>
      </c>
    </row>
    <row r="137" s="2" customFormat="1">
      <c r="A137" s="39"/>
      <c r="B137" s="40"/>
      <c r="C137" s="41"/>
      <c r="D137" s="214" t="s">
        <v>135</v>
      </c>
      <c r="E137" s="41"/>
      <c r="F137" s="215" t="s">
        <v>195</v>
      </c>
      <c r="G137" s="41"/>
      <c r="H137" s="41"/>
      <c r="I137" s="216"/>
      <c r="J137" s="41"/>
      <c r="K137" s="41"/>
      <c r="L137" s="45"/>
      <c r="M137" s="217"/>
      <c r="N137" s="218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135</v>
      </c>
      <c r="AU137" s="18" t="s">
        <v>84</v>
      </c>
    </row>
    <row r="138" s="2" customFormat="1">
      <c r="A138" s="39"/>
      <c r="B138" s="40"/>
      <c r="C138" s="41"/>
      <c r="D138" s="214" t="s">
        <v>143</v>
      </c>
      <c r="E138" s="41"/>
      <c r="F138" s="230" t="s">
        <v>196</v>
      </c>
      <c r="G138" s="41"/>
      <c r="H138" s="41"/>
      <c r="I138" s="216"/>
      <c r="J138" s="41"/>
      <c r="K138" s="41"/>
      <c r="L138" s="45"/>
      <c r="M138" s="217"/>
      <c r="N138" s="218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143</v>
      </c>
      <c r="AU138" s="18" t="s">
        <v>84</v>
      </c>
    </row>
    <row r="139" s="13" customFormat="1">
      <c r="A139" s="13"/>
      <c r="B139" s="219"/>
      <c r="C139" s="220"/>
      <c r="D139" s="214" t="s">
        <v>137</v>
      </c>
      <c r="E139" s="221" t="s">
        <v>19</v>
      </c>
      <c r="F139" s="222" t="s">
        <v>197</v>
      </c>
      <c r="G139" s="220"/>
      <c r="H139" s="223">
        <v>12.5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137</v>
      </c>
      <c r="AU139" s="229" t="s">
        <v>84</v>
      </c>
      <c r="AV139" s="13" t="s">
        <v>84</v>
      </c>
      <c r="AW139" s="13" t="s">
        <v>35</v>
      </c>
      <c r="AX139" s="13" t="s">
        <v>81</v>
      </c>
      <c r="AY139" s="229" t="s">
        <v>126</v>
      </c>
    </row>
    <row r="140" s="2" customFormat="1" ht="14.4" customHeight="1">
      <c r="A140" s="39"/>
      <c r="B140" s="40"/>
      <c r="C140" s="201" t="s">
        <v>198</v>
      </c>
      <c r="D140" s="201" t="s">
        <v>128</v>
      </c>
      <c r="E140" s="202" t="s">
        <v>199</v>
      </c>
      <c r="F140" s="203" t="s">
        <v>200</v>
      </c>
      <c r="G140" s="204" t="s">
        <v>193</v>
      </c>
      <c r="H140" s="205">
        <v>974.29999999999995</v>
      </c>
      <c r="I140" s="206"/>
      <c r="J140" s="207">
        <f>ROUND(I140*H140,2)</f>
        <v>0</v>
      </c>
      <c r="K140" s="203" t="s">
        <v>132</v>
      </c>
      <c r="L140" s="45"/>
      <c r="M140" s="208" t="s">
        <v>19</v>
      </c>
      <c r="N140" s="209" t="s">
        <v>44</v>
      </c>
      <c r="O140" s="85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2" t="s">
        <v>133</v>
      </c>
      <c r="AT140" s="212" t="s">
        <v>128</v>
      </c>
      <c r="AU140" s="212" t="s">
        <v>84</v>
      </c>
      <c r="AY140" s="18" t="s">
        <v>126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8" t="s">
        <v>81</v>
      </c>
      <c r="BK140" s="213">
        <f>ROUND(I140*H140,2)</f>
        <v>0</v>
      </c>
      <c r="BL140" s="18" t="s">
        <v>133</v>
      </c>
      <c r="BM140" s="212" t="s">
        <v>201</v>
      </c>
    </row>
    <row r="141" s="2" customFormat="1">
      <c r="A141" s="39"/>
      <c r="B141" s="40"/>
      <c r="C141" s="41"/>
      <c r="D141" s="214" t="s">
        <v>135</v>
      </c>
      <c r="E141" s="41"/>
      <c r="F141" s="215" t="s">
        <v>202</v>
      </c>
      <c r="G141" s="41"/>
      <c r="H141" s="41"/>
      <c r="I141" s="216"/>
      <c r="J141" s="41"/>
      <c r="K141" s="41"/>
      <c r="L141" s="45"/>
      <c r="M141" s="217"/>
      <c r="N141" s="218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135</v>
      </c>
      <c r="AU141" s="18" t="s">
        <v>84</v>
      </c>
    </row>
    <row r="142" s="2" customFormat="1">
      <c r="A142" s="39"/>
      <c r="B142" s="40"/>
      <c r="C142" s="41"/>
      <c r="D142" s="214" t="s">
        <v>143</v>
      </c>
      <c r="E142" s="41"/>
      <c r="F142" s="230" t="s">
        <v>203</v>
      </c>
      <c r="G142" s="41"/>
      <c r="H142" s="41"/>
      <c r="I142" s="216"/>
      <c r="J142" s="41"/>
      <c r="K142" s="41"/>
      <c r="L142" s="45"/>
      <c r="M142" s="217"/>
      <c r="N142" s="218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143</v>
      </c>
      <c r="AU142" s="18" t="s">
        <v>84</v>
      </c>
    </row>
    <row r="143" s="13" customFormat="1">
      <c r="A143" s="13"/>
      <c r="B143" s="219"/>
      <c r="C143" s="220"/>
      <c r="D143" s="214" t="s">
        <v>137</v>
      </c>
      <c r="E143" s="221" t="s">
        <v>19</v>
      </c>
      <c r="F143" s="222" t="s">
        <v>204</v>
      </c>
      <c r="G143" s="220"/>
      <c r="H143" s="223">
        <v>974.29999999999995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137</v>
      </c>
      <c r="AU143" s="229" t="s">
        <v>84</v>
      </c>
      <c r="AV143" s="13" t="s">
        <v>84</v>
      </c>
      <c r="AW143" s="13" t="s">
        <v>35</v>
      </c>
      <c r="AX143" s="13" t="s">
        <v>81</v>
      </c>
      <c r="AY143" s="229" t="s">
        <v>126</v>
      </c>
    </row>
    <row r="144" s="2" customFormat="1" ht="14.4" customHeight="1">
      <c r="A144" s="39"/>
      <c r="B144" s="40"/>
      <c r="C144" s="201" t="s">
        <v>205</v>
      </c>
      <c r="D144" s="201" t="s">
        <v>128</v>
      </c>
      <c r="E144" s="202" t="s">
        <v>206</v>
      </c>
      <c r="F144" s="203" t="s">
        <v>207</v>
      </c>
      <c r="G144" s="204" t="s">
        <v>193</v>
      </c>
      <c r="H144" s="205">
        <v>3974.2049999999999</v>
      </c>
      <c r="I144" s="206"/>
      <c r="J144" s="207">
        <f>ROUND(I144*H144,2)</f>
        <v>0</v>
      </c>
      <c r="K144" s="203" t="s">
        <v>132</v>
      </c>
      <c r="L144" s="45"/>
      <c r="M144" s="208" t="s">
        <v>19</v>
      </c>
      <c r="N144" s="209" t="s">
        <v>44</v>
      </c>
      <c r="O144" s="85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2" t="s">
        <v>133</v>
      </c>
      <c r="AT144" s="212" t="s">
        <v>128</v>
      </c>
      <c r="AU144" s="212" t="s">
        <v>84</v>
      </c>
      <c r="AY144" s="18" t="s">
        <v>126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8" t="s">
        <v>81</v>
      </c>
      <c r="BK144" s="213">
        <f>ROUND(I144*H144,2)</f>
        <v>0</v>
      </c>
      <c r="BL144" s="18" t="s">
        <v>133</v>
      </c>
      <c r="BM144" s="212" t="s">
        <v>208</v>
      </c>
    </row>
    <row r="145" s="2" customFormat="1">
      <c r="A145" s="39"/>
      <c r="B145" s="40"/>
      <c r="C145" s="41"/>
      <c r="D145" s="214" t="s">
        <v>135</v>
      </c>
      <c r="E145" s="41"/>
      <c r="F145" s="215" t="s">
        <v>209</v>
      </c>
      <c r="G145" s="41"/>
      <c r="H145" s="41"/>
      <c r="I145" s="216"/>
      <c r="J145" s="41"/>
      <c r="K145" s="41"/>
      <c r="L145" s="45"/>
      <c r="M145" s="217"/>
      <c r="N145" s="218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135</v>
      </c>
      <c r="AU145" s="18" t="s">
        <v>84</v>
      </c>
    </row>
    <row r="146" s="13" customFormat="1">
      <c r="A146" s="13"/>
      <c r="B146" s="219"/>
      <c r="C146" s="220"/>
      <c r="D146" s="214" t="s">
        <v>137</v>
      </c>
      <c r="E146" s="221" t="s">
        <v>19</v>
      </c>
      <c r="F146" s="222" t="s">
        <v>210</v>
      </c>
      <c r="G146" s="220"/>
      <c r="H146" s="223">
        <v>974.29999999999995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137</v>
      </c>
      <c r="AU146" s="229" t="s">
        <v>84</v>
      </c>
      <c r="AV146" s="13" t="s">
        <v>84</v>
      </c>
      <c r="AW146" s="13" t="s">
        <v>35</v>
      </c>
      <c r="AX146" s="13" t="s">
        <v>73</v>
      </c>
      <c r="AY146" s="229" t="s">
        <v>126</v>
      </c>
    </row>
    <row r="147" s="13" customFormat="1">
      <c r="A147" s="13"/>
      <c r="B147" s="219"/>
      <c r="C147" s="220"/>
      <c r="D147" s="214" t="s">
        <v>137</v>
      </c>
      <c r="E147" s="221" t="s">
        <v>19</v>
      </c>
      <c r="F147" s="222" t="s">
        <v>211</v>
      </c>
      <c r="G147" s="220"/>
      <c r="H147" s="223">
        <v>2999.9050000000002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137</v>
      </c>
      <c r="AU147" s="229" t="s">
        <v>84</v>
      </c>
      <c r="AV147" s="13" t="s">
        <v>84</v>
      </c>
      <c r="AW147" s="13" t="s">
        <v>35</v>
      </c>
      <c r="AX147" s="13" t="s">
        <v>73</v>
      </c>
      <c r="AY147" s="229" t="s">
        <v>126</v>
      </c>
    </row>
    <row r="148" s="15" customFormat="1">
      <c r="A148" s="15"/>
      <c r="B148" s="241"/>
      <c r="C148" s="242"/>
      <c r="D148" s="214" t="s">
        <v>137</v>
      </c>
      <c r="E148" s="243" t="s">
        <v>19</v>
      </c>
      <c r="F148" s="244" t="s">
        <v>212</v>
      </c>
      <c r="G148" s="242"/>
      <c r="H148" s="245">
        <v>3974.2049999999999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1" t="s">
        <v>137</v>
      </c>
      <c r="AU148" s="251" t="s">
        <v>84</v>
      </c>
      <c r="AV148" s="15" t="s">
        <v>133</v>
      </c>
      <c r="AW148" s="15" t="s">
        <v>35</v>
      </c>
      <c r="AX148" s="15" t="s">
        <v>81</v>
      </c>
      <c r="AY148" s="251" t="s">
        <v>126</v>
      </c>
    </row>
    <row r="149" s="2" customFormat="1" ht="24.15" customHeight="1">
      <c r="A149" s="39"/>
      <c r="B149" s="40"/>
      <c r="C149" s="201" t="s">
        <v>213</v>
      </c>
      <c r="D149" s="201" t="s">
        <v>128</v>
      </c>
      <c r="E149" s="202" t="s">
        <v>214</v>
      </c>
      <c r="F149" s="203" t="s">
        <v>215</v>
      </c>
      <c r="G149" s="204" t="s">
        <v>193</v>
      </c>
      <c r="H149" s="205">
        <v>2057.02</v>
      </c>
      <c r="I149" s="206"/>
      <c r="J149" s="207">
        <f>ROUND(I149*H149,2)</f>
        <v>0</v>
      </c>
      <c r="K149" s="203" t="s">
        <v>132</v>
      </c>
      <c r="L149" s="45"/>
      <c r="M149" s="208" t="s">
        <v>19</v>
      </c>
      <c r="N149" s="209" t="s">
        <v>44</v>
      </c>
      <c r="O149" s="85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133</v>
      </c>
      <c r="AT149" s="212" t="s">
        <v>128</v>
      </c>
      <c r="AU149" s="212" t="s">
        <v>84</v>
      </c>
      <c r="AY149" s="18" t="s">
        <v>126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81</v>
      </c>
      <c r="BK149" s="213">
        <f>ROUND(I149*H149,2)</f>
        <v>0</v>
      </c>
      <c r="BL149" s="18" t="s">
        <v>133</v>
      </c>
      <c r="BM149" s="212" t="s">
        <v>216</v>
      </c>
    </row>
    <row r="150" s="2" customFormat="1">
      <c r="A150" s="39"/>
      <c r="B150" s="40"/>
      <c r="C150" s="41"/>
      <c r="D150" s="214" t="s">
        <v>135</v>
      </c>
      <c r="E150" s="41"/>
      <c r="F150" s="215" t="s">
        <v>217</v>
      </c>
      <c r="G150" s="41"/>
      <c r="H150" s="41"/>
      <c r="I150" s="216"/>
      <c r="J150" s="41"/>
      <c r="K150" s="41"/>
      <c r="L150" s="45"/>
      <c r="M150" s="217"/>
      <c r="N150" s="21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135</v>
      </c>
      <c r="AU150" s="18" t="s">
        <v>84</v>
      </c>
    </row>
    <row r="151" s="13" customFormat="1">
      <c r="A151" s="13"/>
      <c r="B151" s="219"/>
      <c r="C151" s="220"/>
      <c r="D151" s="214" t="s">
        <v>137</v>
      </c>
      <c r="E151" s="221" t="s">
        <v>19</v>
      </c>
      <c r="F151" s="222" t="s">
        <v>218</v>
      </c>
      <c r="G151" s="220"/>
      <c r="H151" s="223">
        <v>2057.02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9" t="s">
        <v>137</v>
      </c>
      <c r="AU151" s="229" t="s">
        <v>84</v>
      </c>
      <c r="AV151" s="13" t="s">
        <v>84</v>
      </c>
      <c r="AW151" s="13" t="s">
        <v>35</v>
      </c>
      <c r="AX151" s="13" t="s">
        <v>81</v>
      </c>
      <c r="AY151" s="229" t="s">
        <v>126</v>
      </c>
    </row>
    <row r="152" s="2" customFormat="1" ht="24.15" customHeight="1">
      <c r="A152" s="39"/>
      <c r="B152" s="40"/>
      <c r="C152" s="201" t="s">
        <v>8</v>
      </c>
      <c r="D152" s="201" t="s">
        <v>128</v>
      </c>
      <c r="E152" s="202" t="s">
        <v>219</v>
      </c>
      <c r="F152" s="203" t="s">
        <v>220</v>
      </c>
      <c r="G152" s="204" t="s">
        <v>193</v>
      </c>
      <c r="H152" s="205">
        <v>881.58000000000004</v>
      </c>
      <c r="I152" s="206"/>
      <c r="J152" s="207">
        <f>ROUND(I152*H152,2)</f>
        <v>0</v>
      </c>
      <c r="K152" s="203" t="s">
        <v>132</v>
      </c>
      <c r="L152" s="45"/>
      <c r="M152" s="208" t="s">
        <v>19</v>
      </c>
      <c r="N152" s="209" t="s">
        <v>44</v>
      </c>
      <c r="O152" s="85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2" t="s">
        <v>133</v>
      </c>
      <c r="AT152" s="212" t="s">
        <v>128</v>
      </c>
      <c r="AU152" s="212" t="s">
        <v>84</v>
      </c>
      <c r="AY152" s="18" t="s">
        <v>126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8" t="s">
        <v>81</v>
      </c>
      <c r="BK152" s="213">
        <f>ROUND(I152*H152,2)</f>
        <v>0</v>
      </c>
      <c r="BL152" s="18" t="s">
        <v>133</v>
      </c>
      <c r="BM152" s="212" t="s">
        <v>221</v>
      </c>
    </row>
    <row r="153" s="2" customFormat="1">
      <c r="A153" s="39"/>
      <c r="B153" s="40"/>
      <c r="C153" s="41"/>
      <c r="D153" s="214" t="s">
        <v>135</v>
      </c>
      <c r="E153" s="41"/>
      <c r="F153" s="215" t="s">
        <v>222</v>
      </c>
      <c r="G153" s="41"/>
      <c r="H153" s="41"/>
      <c r="I153" s="216"/>
      <c r="J153" s="41"/>
      <c r="K153" s="41"/>
      <c r="L153" s="45"/>
      <c r="M153" s="217"/>
      <c r="N153" s="218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135</v>
      </c>
      <c r="AU153" s="18" t="s">
        <v>84</v>
      </c>
    </row>
    <row r="154" s="13" customFormat="1">
      <c r="A154" s="13"/>
      <c r="B154" s="219"/>
      <c r="C154" s="220"/>
      <c r="D154" s="214" t="s">
        <v>137</v>
      </c>
      <c r="E154" s="221" t="s">
        <v>19</v>
      </c>
      <c r="F154" s="222" t="s">
        <v>223</v>
      </c>
      <c r="G154" s="220"/>
      <c r="H154" s="223">
        <v>881.58000000000004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137</v>
      </c>
      <c r="AU154" s="229" t="s">
        <v>84</v>
      </c>
      <c r="AV154" s="13" t="s">
        <v>84</v>
      </c>
      <c r="AW154" s="13" t="s">
        <v>35</v>
      </c>
      <c r="AX154" s="13" t="s">
        <v>81</v>
      </c>
      <c r="AY154" s="229" t="s">
        <v>126</v>
      </c>
    </row>
    <row r="155" s="2" customFormat="1" ht="14.4" customHeight="1">
      <c r="A155" s="39"/>
      <c r="B155" s="40"/>
      <c r="C155" s="201" t="s">
        <v>224</v>
      </c>
      <c r="D155" s="201" t="s">
        <v>128</v>
      </c>
      <c r="E155" s="202" t="s">
        <v>225</v>
      </c>
      <c r="F155" s="203" t="s">
        <v>226</v>
      </c>
      <c r="G155" s="204" t="s">
        <v>193</v>
      </c>
      <c r="H155" s="205">
        <v>450</v>
      </c>
      <c r="I155" s="206"/>
      <c r="J155" s="207">
        <f>ROUND(I155*H155,2)</f>
        <v>0</v>
      </c>
      <c r="K155" s="203" t="s">
        <v>132</v>
      </c>
      <c r="L155" s="45"/>
      <c r="M155" s="208" t="s">
        <v>19</v>
      </c>
      <c r="N155" s="209" t="s">
        <v>44</v>
      </c>
      <c r="O155" s="85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2" t="s">
        <v>133</v>
      </c>
      <c r="AT155" s="212" t="s">
        <v>128</v>
      </c>
      <c r="AU155" s="212" t="s">
        <v>84</v>
      </c>
      <c r="AY155" s="18" t="s">
        <v>126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8" t="s">
        <v>81</v>
      </c>
      <c r="BK155" s="213">
        <f>ROUND(I155*H155,2)</f>
        <v>0</v>
      </c>
      <c r="BL155" s="18" t="s">
        <v>133</v>
      </c>
      <c r="BM155" s="212" t="s">
        <v>227</v>
      </c>
    </row>
    <row r="156" s="2" customFormat="1">
      <c r="A156" s="39"/>
      <c r="B156" s="40"/>
      <c r="C156" s="41"/>
      <c r="D156" s="214" t="s">
        <v>135</v>
      </c>
      <c r="E156" s="41"/>
      <c r="F156" s="215" t="s">
        <v>228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135</v>
      </c>
      <c r="AU156" s="18" t="s">
        <v>84</v>
      </c>
    </row>
    <row r="157" s="2" customFormat="1">
      <c r="A157" s="39"/>
      <c r="B157" s="40"/>
      <c r="C157" s="41"/>
      <c r="D157" s="214" t="s">
        <v>143</v>
      </c>
      <c r="E157" s="41"/>
      <c r="F157" s="230" t="s">
        <v>229</v>
      </c>
      <c r="G157" s="41"/>
      <c r="H157" s="41"/>
      <c r="I157" s="216"/>
      <c r="J157" s="41"/>
      <c r="K157" s="41"/>
      <c r="L157" s="45"/>
      <c r="M157" s="217"/>
      <c r="N157" s="218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143</v>
      </c>
      <c r="AU157" s="18" t="s">
        <v>84</v>
      </c>
    </row>
    <row r="158" s="13" customFormat="1">
      <c r="A158" s="13"/>
      <c r="B158" s="219"/>
      <c r="C158" s="220"/>
      <c r="D158" s="214" t="s">
        <v>137</v>
      </c>
      <c r="E158" s="221" t="s">
        <v>19</v>
      </c>
      <c r="F158" s="222" t="s">
        <v>230</v>
      </c>
      <c r="G158" s="220"/>
      <c r="H158" s="223">
        <v>50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137</v>
      </c>
      <c r="AU158" s="229" t="s">
        <v>84</v>
      </c>
      <c r="AV158" s="13" t="s">
        <v>84</v>
      </c>
      <c r="AW158" s="13" t="s">
        <v>35</v>
      </c>
      <c r="AX158" s="13" t="s">
        <v>73</v>
      </c>
      <c r="AY158" s="229" t="s">
        <v>126</v>
      </c>
    </row>
    <row r="159" s="13" customFormat="1">
      <c r="A159" s="13"/>
      <c r="B159" s="219"/>
      <c r="C159" s="220"/>
      <c r="D159" s="214" t="s">
        <v>137</v>
      </c>
      <c r="E159" s="221" t="s">
        <v>19</v>
      </c>
      <c r="F159" s="222" t="s">
        <v>231</v>
      </c>
      <c r="G159" s="220"/>
      <c r="H159" s="223">
        <v>400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137</v>
      </c>
      <c r="AU159" s="229" t="s">
        <v>84</v>
      </c>
      <c r="AV159" s="13" t="s">
        <v>84</v>
      </c>
      <c r="AW159" s="13" t="s">
        <v>35</v>
      </c>
      <c r="AX159" s="13" t="s">
        <v>73</v>
      </c>
      <c r="AY159" s="229" t="s">
        <v>126</v>
      </c>
    </row>
    <row r="160" s="15" customFormat="1">
      <c r="A160" s="15"/>
      <c r="B160" s="241"/>
      <c r="C160" s="242"/>
      <c r="D160" s="214" t="s">
        <v>137</v>
      </c>
      <c r="E160" s="243" t="s">
        <v>19</v>
      </c>
      <c r="F160" s="244" t="s">
        <v>212</v>
      </c>
      <c r="G160" s="242"/>
      <c r="H160" s="245">
        <v>450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1" t="s">
        <v>137</v>
      </c>
      <c r="AU160" s="251" t="s">
        <v>84</v>
      </c>
      <c r="AV160" s="15" t="s">
        <v>133</v>
      </c>
      <c r="AW160" s="15" t="s">
        <v>35</v>
      </c>
      <c r="AX160" s="15" t="s">
        <v>81</v>
      </c>
      <c r="AY160" s="251" t="s">
        <v>126</v>
      </c>
    </row>
    <row r="161" s="2" customFormat="1" ht="14.4" customHeight="1">
      <c r="A161" s="39"/>
      <c r="B161" s="40"/>
      <c r="C161" s="201" t="s">
        <v>232</v>
      </c>
      <c r="D161" s="201" t="s">
        <v>128</v>
      </c>
      <c r="E161" s="202" t="s">
        <v>233</v>
      </c>
      <c r="F161" s="203" t="s">
        <v>234</v>
      </c>
      <c r="G161" s="204" t="s">
        <v>193</v>
      </c>
      <c r="H161" s="205">
        <v>42</v>
      </c>
      <c r="I161" s="206"/>
      <c r="J161" s="207">
        <f>ROUND(I161*H161,2)</f>
        <v>0</v>
      </c>
      <c r="K161" s="203" t="s">
        <v>132</v>
      </c>
      <c r="L161" s="45"/>
      <c r="M161" s="208" t="s">
        <v>19</v>
      </c>
      <c r="N161" s="209" t="s">
        <v>44</v>
      </c>
      <c r="O161" s="85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133</v>
      </c>
      <c r="AT161" s="212" t="s">
        <v>128</v>
      </c>
      <c r="AU161" s="212" t="s">
        <v>84</v>
      </c>
      <c r="AY161" s="18" t="s">
        <v>126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81</v>
      </c>
      <c r="BK161" s="213">
        <f>ROUND(I161*H161,2)</f>
        <v>0</v>
      </c>
      <c r="BL161" s="18" t="s">
        <v>133</v>
      </c>
      <c r="BM161" s="212" t="s">
        <v>235</v>
      </c>
    </row>
    <row r="162" s="2" customFormat="1">
      <c r="A162" s="39"/>
      <c r="B162" s="40"/>
      <c r="C162" s="41"/>
      <c r="D162" s="214" t="s">
        <v>135</v>
      </c>
      <c r="E162" s="41"/>
      <c r="F162" s="215" t="s">
        <v>236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135</v>
      </c>
      <c r="AU162" s="18" t="s">
        <v>84</v>
      </c>
    </row>
    <row r="163" s="2" customFormat="1">
      <c r="A163" s="39"/>
      <c r="B163" s="40"/>
      <c r="C163" s="41"/>
      <c r="D163" s="214" t="s">
        <v>143</v>
      </c>
      <c r="E163" s="41"/>
      <c r="F163" s="230" t="s">
        <v>237</v>
      </c>
      <c r="G163" s="41"/>
      <c r="H163" s="41"/>
      <c r="I163" s="216"/>
      <c r="J163" s="41"/>
      <c r="K163" s="41"/>
      <c r="L163" s="45"/>
      <c r="M163" s="217"/>
      <c r="N163" s="218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143</v>
      </c>
      <c r="AU163" s="18" t="s">
        <v>84</v>
      </c>
    </row>
    <row r="164" s="14" customFormat="1">
      <c r="A164" s="14"/>
      <c r="B164" s="231"/>
      <c r="C164" s="232"/>
      <c r="D164" s="214" t="s">
        <v>137</v>
      </c>
      <c r="E164" s="233" t="s">
        <v>19</v>
      </c>
      <c r="F164" s="234" t="s">
        <v>238</v>
      </c>
      <c r="G164" s="232"/>
      <c r="H164" s="233" t="s">
        <v>19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137</v>
      </c>
      <c r="AU164" s="240" t="s">
        <v>84</v>
      </c>
      <c r="AV164" s="14" t="s">
        <v>81</v>
      </c>
      <c r="AW164" s="14" t="s">
        <v>35</v>
      </c>
      <c r="AX164" s="14" t="s">
        <v>73</v>
      </c>
      <c r="AY164" s="240" t="s">
        <v>126</v>
      </c>
    </row>
    <row r="165" s="13" customFormat="1">
      <c r="A165" s="13"/>
      <c r="B165" s="219"/>
      <c r="C165" s="220"/>
      <c r="D165" s="214" t="s">
        <v>137</v>
      </c>
      <c r="E165" s="221" t="s">
        <v>19</v>
      </c>
      <c r="F165" s="222" t="s">
        <v>239</v>
      </c>
      <c r="G165" s="220"/>
      <c r="H165" s="223">
        <v>18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137</v>
      </c>
      <c r="AU165" s="229" t="s">
        <v>84</v>
      </c>
      <c r="AV165" s="13" t="s">
        <v>84</v>
      </c>
      <c r="AW165" s="13" t="s">
        <v>35</v>
      </c>
      <c r="AX165" s="13" t="s">
        <v>73</v>
      </c>
      <c r="AY165" s="229" t="s">
        <v>126</v>
      </c>
    </row>
    <row r="166" s="13" customFormat="1">
      <c r="A166" s="13"/>
      <c r="B166" s="219"/>
      <c r="C166" s="220"/>
      <c r="D166" s="214" t="s">
        <v>137</v>
      </c>
      <c r="E166" s="221" t="s">
        <v>19</v>
      </c>
      <c r="F166" s="222" t="s">
        <v>240</v>
      </c>
      <c r="G166" s="220"/>
      <c r="H166" s="223">
        <v>24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137</v>
      </c>
      <c r="AU166" s="229" t="s">
        <v>84</v>
      </c>
      <c r="AV166" s="13" t="s">
        <v>84</v>
      </c>
      <c r="AW166" s="13" t="s">
        <v>35</v>
      </c>
      <c r="AX166" s="13" t="s">
        <v>73</v>
      </c>
      <c r="AY166" s="229" t="s">
        <v>126</v>
      </c>
    </row>
    <row r="167" s="15" customFormat="1">
      <c r="A167" s="15"/>
      <c r="B167" s="241"/>
      <c r="C167" s="242"/>
      <c r="D167" s="214" t="s">
        <v>137</v>
      </c>
      <c r="E167" s="243" t="s">
        <v>19</v>
      </c>
      <c r="F167" s="244" t="s">
        <v>212</v>
      </c>
      <c r="G167" s="242"/>
      <c r="H167" s="245">
        <v>42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1" t="s">
        <v>137</v>
      </c>
      <c r="AU167" s="251" t="s">
        <v>84</v>
      </c>
      <c r="AV167" s="15" t="s">
        <v>133</v>
      </c>
      <c r="AW167" s="15" t="s">
        <v>35</v>
      </c>
      <c r="AX167" s="15" t="s">
        <v>81</v>
      </c>
      <c r="AY167" s="251" t="s">
        <v>126</v>
      </c>
    </row>
    <row r="168" s="2" customFormat="1" ht="14.4" customHeight="1">
      <c r="A168" s="39"/>
      <c r="B168" s="40"/>
      <c r="C168" s="201" t="s">
        <v>241</v>
      </c>
      <c r="D168" s="201" t="s">
        <v>128</v>
      </c>
      <c r="E168" s="202" t="s">
        <v>242</v>
      </c>
      <c r="F168" s="203" t="s">
        <v>243</v>
      </c>
      <c r="G168" s="204" t="s">
        <v>193</v>
      </c>
      <c r="H168" s="205">
        <v>42</v>
      </c>
      <c r="I168" s="206"/>
      <c r="J168" s="207">
        <f>ROUND(I168*H168,2)</f>
        <v>0</v>
      </c>
      <c r="K168" s="203" t="s">
        <v>132</v>
      </c>
      <c r="L168" s="45"/>
      <c r="M168" s="208" t="s">
        <v>19</v>
      </c>
      <c r="N168" s="209" t="s">
        <v>44</v>
      </c>
      <c r="O168" s="85"/>
      <c r="P168" s="210">
        <f>O168*H168</f>
        <v>0</v>
      </c>
      <c r="Q168" s="210">
        <v>0</v>
      </c>
      <c r="R168" s="210">
        <f>Q168*H168</f>
        <v>0</v>
      </c>
      <c r="S168" s="210">
        <v>0</v>
      </c>
      <c r="T168" s="21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2" t="s">
        <v>133</v>
      </c>
      <c r="AT168" s="212" t="s">
        <v>128</v>
      </c>
      <c r="AU168" s="212" t="s">
        <v>84</v>
      </c>
      <c r="AY168" s="18" t="s">
        <v>126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8" t="s">
        <v>81</v>
      </c>
      <c r="BK168" s="213">
        <f>ROUND(I168*H168,2)</f>
        <v>0</v>
      </c>
      <c r="BL168" s="18" t="s">
        <v>133</v>
      </c>
      <c r="BM168" s="212" t="s">
        <v>244</v>
      </c>
    </row>
    <row r="169" s="2" customFormat="1">
      <c r="A169" s="39"/>
      <c r="B169" s="40"/>
      <c r="C169" s="41"/>
      <c r="D169" s="214" t="s">
        <v>135</v>
      </c>
      <c r="E169" s="41"/>
      <c r="F169" s="215" t="s">
        <v>245</v>
      </c>
      <c r="G169" s="41"/>
      <c r="H169" s="41"/>
      <c r="I169" s="216"/>
      <c r="J169" s="41"/>
      <c r="K169" s="41"/>
      <c r="L169" s="45"/>
      <c r="M169" s="217"/>
      <c r="N169" s="218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135</v>
      </c>
      <c r="AU169" s="18" t="s">
        <v>84</v>
      </c>
    </row>
    <row r="170" s="2" customFormat="1">
      <c r="A170" s="39"/>
      <c r="B170" s="40"/>
      <c r="C170" s="41"/>
      <c r="D170" s="214" t="s">
        <v>143</v>
      </c>
      <c r="E170" s="41"/>
      <c r="F170" s="230" t="s">
        <v>246</v>
      </c>
      <c r="G170" s="41"/>
      <c r="H170" s="41"/>
      <c r="I170" s="216"/>
      <c r="J170" s="41"/>
      <c r="K170" s="41"/>
      <c r="L170" s="45"/>
      <c r="M170" s="217"/>
      <c r="N170" s="21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143</v>
      </c>
      <c r="AU170" s="18" t="s">
        <v>84</v>
      </c>
    </row>
    <row r="171" s="14" customFormat="1">
      <c r="A171" s="14"/>
      <c r="B171" s="231"/>
      <c r="C171" s="232"/>
      <c r="D171" s="214" t="s">
        <v>137</v>
      </c>
      <c r="E171" s="233" t="s">
        <v>19</v>
      </c>
      <c r="F171" s="234" t="s">
        <v>247</v>
      </c>
      <c r="G171" s="232"/>
      <c r="H171" s="233" t="s">
        <v>19</v>
      </c>
      <c r="I171" s="235"/>
      <c r="J171" s="232"/>
      <c r="K171" s="232"/>
      <c r="L171" s="236"/>
      <c r="M171" s="237"/>
      <c r="N171" s="238"/>
      <c r="O171" s="238"/>
      <c r="P171" s="238"/>
      <c r="Q171" s="238"/>
      <c r="R171" s="238"/>
      <c r="S171" s="238"/>
      <c r="T171" s="23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0" t="s">
        <v>137</v>
      </c>
      <c r="AU171" s="240" t="s">
        <v>84</v>
      </c>
      <c r="AV171" s="14" t="s">
        <v>81</v>
      </c>
      <c r="AW171" s="14" t="s">
        <v>35</v>
      </c>
      <c r="AX171" s="14" t="s">
        <v>73</v>
      </c>
      <c r="AY171" s="240" t="s">
        <v>126</v>
      </c>
    </row>
    <row r="172" s="13" customFormat="1">
      <c r="A172" s="13"/>
      <c r="B172" s="219"/>
      <c r="C172" s="220"/>
      <c r="D172" s="214" t="s">
        <v>137</v>
      </c>
      <c r="E172" s="221" t="s">
        <v>19</v>
      </c>
      <c r="F172" s="222" t="s">
        <v>239</v>
      </c>
      <c r="G172" s="220"/>
      <c r="H172" s="223">
        <v>18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137</v>
      </c>
      <c r="AU172" s="229" t="s">
        <v>84</v>
      </c>
      <c r="AV172" s="13" t="s">
        <v>84</v>
      </c>
      <c r="AW172" s="13" t="s">
        <v>35</v>
      </c>
      <c r="AX172" s="13" t="s">
        <v>73</v>
      </c>
      <c r="AY172" s="229" t="s">
        <v>126</v>
      </c>
    </row>
    <row r="173" s="13" customFormat="1">
      <c r="A173" s="13"/>
      <c r="B173" s="219"/>
      <c r="C173" s="220"/>
      <c r="D173" s="214" t="s">
        <v>137</v>
      </c>
      <c r="E173" s="221" t="s">
        <v>19</v>
      </c>
      <c r="F173" s="222" t="s">
        <v>240</v>
      </c>
      <c r="G173" s="220"/>
      <c r="H173" s="223">
        <v>24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137</v>
      </c>
      <c r="AU173" s="229" t="s">
        <v>84</v>
      </c>
      <c r="AV173" s="13" t="s">
        <v>84</v>
      </c>
      <c r="AW173" s="13" t="s">
        <v>35</v>
      </c>
      <c r="AX173" s="13" t="s">
        <v>73</v>
      </c>
      <c r="AY173" s="229" t="s">
        <v>126</v>
      </c>
    </row>
    <row r="174" s="15" customFormat="1">
      <c r="A174" s="15"/>
      <c r="B174" s="241"/>
      <c r="C174" s="242"/>
      <c r="D174" s="214" t="s">
        <v>137</v>
      </c>
      <c r="E174" s="243" t="s">
        <v>19</v>
      </c>
      <c r="F174" s="244" t="s">
        <v>212</v>
      </c>
      <c r="G174" s="242"/>
      <c r="H174" s="245">
        <v>42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1" t="s">
        <v>137</v>
      </c>
      <c r="AU174" s="251" t="s">
        <v>84</v>
      </c>
      <c r="AV174" s="15" t="s">
        <v>133</v>
      </c>
      <c r="AW174" s="15" t="s">
        <v>35</v>
      </c>
      <c r="AX174" s="15" t="s">
        <v>81</v>
      </c>
      <c r="AY174" s="251" t="s">
        <v>126</v>
      </c>
    </row>
    <row r="175" s="2" customFormat="1" ht="14.4" customHeight="1">
      <c r="A175" s="39"/>
      <c r="B175" s="40"/>
      <c r="C175" s="201" t="s">
        <v>248</v>
      </c>
      <c r="D175" s="201" t="s">
        <v>128</v>
      </c>
      <c r="E175" s="202" t="s">
        <v>249</v>
      </c>
      <c r="F175" s="203" t="s">
        <v>250</v>
      </c>
      <c r="G175" s="204" t="s">
        <v>193</v>
      </c>
      <c r="H175" s="205">
        <v>19.305</v>
      </c>
      <c r="I175" s="206"/>
      <c r="J175" s="207">
        <f>ROUND(I175*H175,2)</f>
        <v>0</v>
      </c>
      <c r="K175" s="203" t="s">
        <v>132</v>
      </c>
      <c r="L175" s="45"/>
      <c r="M175" s="208" t="s">
        <v>19</v>
      </c>
      <c r="N175" s="209" t="s">
        <v>44</v>
      </c>
      <c r="O175" s="85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2" t="s">
        <v>133</v>
      </c>
      <c r="AT175" s="212" t="s">
        <v>128</v>
      </c>
      <c r="AU175" s="212" t="s">
        <v>84</v>
      </c>
      <c r="AY175" s="18" t="s">
        <v>126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8" t="s">
        <v>81</v>
      </c>
      <c r="BK175" s="213">
        <f>ROUND(I175*H175,2)</f>
        <v>0</v>
      </c>
      <c r="BL175" s="18" t="s">
        <v>133</v>
      </c>
      <c r="BM175" s="212" t="s">
        <v>251</v>
      </c>
    </row>
    <row r="176" s="2" customFormat="1">
      <c r="A176" s="39"/>
      <c r="B176" s="40"/>
      <c r="C176" s="41"/>
      <c r="D176" s="214" t="s">
        <v>135</v>
      </c>
      <c r="E176" s="41"/>
      <c r="F176" s="215" t="s">
        <v>252</v>
      </c>
      <c r="G176" s="41"/>
      <c r="H176" s="41"/>
      <c r="I176" s="216"/>
      <c r="J176" s="41"/>
      <c r="K176" s="41"/>
      <c r="L176" s="45"/>
      <c r="M176" s="217"/>
      <c r="N176" s="21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135</v>
      </c>
      <c r="AU176" s="18" t="s">
        <v>84</v>
      </c>
    </row>
    <row r="177" s="13" customFormat="1">
      <c r="A177" s="13"/>
      <c r="B177" s="219"/>
      <c r="C177" s="220"/>
      <c r="D177" s="214" t="s">
        <v>137</v>
      </c>
      <c r="E177" s="221" t="s">
        <v>19</v>
      </c>
      <c r="F177" s="222" t="s">
        <v>253</v>
      </c>
      <c r="G177" s="220"/>
      <c r="H177" s="223">
        <v>19.305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137</v>
      </c>
      <c r="AU177" s="229" t="s">
        <v>84</v>
      </c>
      <c r="AV177" s="13" t="s">
        <v>84</v>
      </c>
      <c r="AW177" s="13" t="s">
        <v>35</v>
      </c>
      <c r="AX177" s="13" t="s">
        <v>81</v>
      </c>
      <c r="AY177" s="229" t="s">
        <v>126</v>
      </c>
    </row>
    <row r="178" s="2" customFormat="1" ht="14.4" customHeight="1">
      <c r="A178" s="39"/>
      <c r="B178" s="40"/>
      <c r="C178" s="201" t="s">
        <v>174</v>
      </c>
      <c r="D178" s="201" t="s">
        <v>128</v>
      </c>
      <c r="E178" s="202" t="s">
        <v>254</v>
      </c>
      <c r="F178" s="203" t="s">
        <v>255</v>
      </c>
      <c r="G178" s="204" t="s">
        <v>193</v>
      </c>
      <c r="H178" s="205">
        <v>4203.5249999999996</v>
      </c>
      <c r="I178" s="206"/>
      <c r="J178" s="207">
        <f>ROUND(I178*H178,2)</f>
        <v>0</v>
      </c>
      <c r="K178" s="203" t="s">
        <v>132</v>
      </c>
      <c r="L178" s="45"/>
      <c r="M178" s="208" t="s">
        <v>19</v>
      </c>
      <c r="N178" s="209" t="s">
        <v>44</v>
      </c>
      <c r="O178" s="85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2" t="s">
        <v>133</v>
      </c>
      <c r="AT178" s="212" t="s">
        <v>128</v>
      </c>
      <c r="AU178" s="212" t="s">
        <v>84</v>
      </c>
      <c r="AY178" s="18" t="s">
        <v>126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8" t="s">
        <v>81</v>
      </c>
      <c r="BK178" s="213">
        <f>ROUND(I178*H178,2)</f>
        <v>0</v>
      </c>
      <c r="BL178" s="18" t="s">
        <v>133</v>
      </c>
      <c r="BM178" s="212" t="s">
        <v>256</v>
      </c>
    </row>
    <row r="179" s="2" customFormat="1">
      <c r="A179" s="39"/>
      <c r="B179" s="40"/>
      <c r="C179" s="41"/>
      <c r="D179" s="214" t="s">
        <v>135</v>
      </c>
      <c r="E179" s="41"/>
      <c r="F179" s="215" t="s">
        <v>257</v>
      </c>
      <c r="G179" s="41"/>
      <c r="H179" s="41"/>
      <c r="I179" s="216"/>
      <c r="J179" s="41"/>
      <c r="K179" s="41"/>
      <c r="L179" s="45"/>
      <c r="M179" s="217"/>
      <c r="N179" s="218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135</v>
      </c>
      <c r="AU179" s="18" t="s">
        <v>84</v>
      </c>
    </row>
    <row r="180" s="13" customFormat="1">
      <c r="A180" s="13"/>
      <c r="B180" s="219"/>
      <c r="C180" s="220"/>
      <c r="D180" s="214" t="s">
        <v>137</v>
      </c>
      <c r="E180" s="221" t="s">
        <v>19</v>
      </c>
      <c r="F180" s="222" t="s">
        <v>258</v>
      </c>
      <c r="G180" s="220"/>
      <c r="H180" s="223">
        <v>974.29999999999995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9" t="s">
        <v>137</v>
      </c>
      <c r="AU180" s="229" t="s">
        <v>84</v>
      </c>
      <c r="AV180" s="13" t="s">
        <v>84</v>
      </c>
      <c r="AW180" s="13" t="s">
        <v>35</v>
      </c>
      <c r="AX180" s="13" t="s">
        <v>73</v>
      </c>
      <c r="AY180" s="229" t="s">
        <v>126</v>
      </c>
    </row>
    <row r="181" s="13" customFormat="1">
      <c r="A181" s="13"/>
      <c r="B181" s="219"/>
      <c r="C181" s="220"/>
      <c r="D181" s="214" t="s">
        <v>137</v>
      </c>
      <c r="E181" s="221" t="s">
        <v>19</v>
      </c>
      <c r="F181" s="222" t="s">
        <v>259</v>
      </c>
      <c r="G181" s="220"/>
      <c r="H181" s="223">
        <v>974.29999999999995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137</v>
      </c>
      <c r="AU181" s="229" t="s">
        <v>84</v>
      </c>
      <c r="AV181" s="13" t="s">
        <v>84</v>
      </c>
      <c r="AW181" s="13" t="s">
        <v>35</v>
      </c>
      <c r="AX181" s="13" t="s">
        <v>73</v>
      </c>
      <c r="AY181" s="229" t="s">
        <v>126</v>
      </c>
    </row>
    <row r="182" s="13" customFormat="1">
      <c r="A182" s="13"/>
      <c r="B182" s="219"/>
      <c r="C182" s="220"/>
      <c r="D182" s="214" t="s">
        <v>137</v>
      </c>
      <c r="E182" s="221" t="s">
        <v>19</v>
      </c>
      <c r="F182" s="222" t="s">
        <v>260</v>
      </c>
      <c r="G182" s="220"/>
      <c r="H182" s="223">
        <v>105.2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9" t="s">
        <v>137</v>
      </c>
      <c r="AU182" s="229" t="s">
        <v>84</v>
      </c>
      <c r="AV182" s="13" t="s">
        <v>84</v>
      </c>
      <c r="AW182" s="13" t="s">
        <v>35</v>
      </c>
      <c r="AX182" s="13" t="s">
        <v>73</v>
      </c>
      <c r="AY182" s="229" t="s">
        <v>126</v>
      </c>
    </row>
    <row r="183" s="13" customFormat="1">
      <c r="A183" s="13"/>
      <c r="B183" s="219"/>
      <c r="C183" s="220"/>
      <c r="D183" s="214" t="s">
        <v>137</v>
      </c>
      <c r="E183" s="221" t="s">
        <v>19</v>
      </c>
      <c r="F183" s="222" t="s">
        <v>261</v>
      </c>
      <c r="G183" s="220"/>
      <c r="H183" s="223">
        <v>2065.7249999999999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137</v>
      </c>
      <c r="AU183" s="229" t="s">
        <v>84</v>
      </c>
      <c r="AV183" s="13" t="s">
        <v>84</v>
      </c>
      <c r="AW183" s="13" t="s">
        <v>35</v>
      </c>
      <c r="AX183" s="13" t="s">
        <v>73</v>
      </c>
      <c r="AY183" s="229" t="s">
        <v>126</v>
      </c>
    </row>
    <row r="184" s="13" customFormat="1">
      <c r="A184" s="13"/>
      <c r="B184" s="219"/>
      <c r="C184" s="220"/>
      <c r="D184" s="214" t="s">
        <v>137</v>
      </c>
      <c r="E184" s="221" t="s">
        <v>19</v>
      </c>
      <c r="F184" s="222" t="s">
        <v>262</v>
      </c>
      <c r="G184" s="220"/>
      <c r="H184" s="223">
        <v>84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137</v>
      </c>
      <c r="AU184" s="229" t="s">
        <v>84</v>
      </c>
      <c r="AV184" s="13" t="s">
        <v>84</v>
      </c>
      <c r="AW184" s="13" t="s">
        <v>35</v>
      </c>
      <c r="AX184" s="13" t="s">
        <v>73</v>
      </c>
      <c r="AY184" s="229" t="s">
        <v>126</v>
      </c>
    </row>
    <row r="185" s="15" customFormat="1">
      <c r="A185" s="15"/>
      <c r="B185" s="241"/>
      <c r="C185" s="242"/>
      <c r="D185" s="214" t="s">
        <v>137</v>
      </c>
      <c r="E185" s="243" t="s">
        <v>19</v>
      </c>
      <c r="F185" s="244" t="s">
        <v>212</v>
      </c>
      <c r="G185" s="242"/>
      <c r="H185" s="245">
        <v>4203.5249999999996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1" t="s">
        <v>137</v>
      </c>
      <c r="AU185" s="251" t="s">
        <v>84</v>
      </c>
      <c r="AV185" s="15" t="s">
        <v>133</v>
      </c>
      <c r="AW185" s="15" t="s">
        <v>35</v>
      </c>
      <c r="AX185" s="15" t="s">
        <v>81</v>
      </c>
      <c r="AY185" s="251" t="s">
        <v>126</v>
      </c>
    </row>
    <row r="186" s="2" customFormat="1" ht="14.4" customHeight="1">
      <c r="A186" s="39"/>
      <c r="B186" s="40"/>
      <c r="C186" s="201" t="s">
        <v>7</v>
      </c>
      <c r="D186" s="201" t="s">
        <v>128</v>
      </c>
      <c r="E186" s="202" t="s">
        <v>263</v>
      </c>
      <c r="F186" s="203" t="s">
        <v>264</v>
      </c>
      <c r="G186" s="204" t="s">
        <v>193</v>
      </c>
      <c r="H186" s="205">
        <v>881.58000000000004</v>
      </c>
      <c r="I186" s="206"/>
      <c r="J186" s="207">
        <f>ROUND(I186*H186,2)</f>
        <v>0</v>
      </c>
      <c r="K186" s="203" t="s">
        <v>132</v>
      </c>
      <c r="L186" s="45"/>
      <c r="M186" s="208" t="s">
        <v>19</v>
      </c>
      <c r="N186" s="209" t="s">
        <v>44</v>
      </c>
      <c r="O186" s="85"/>
      <c r="P186" s="210">
        <f>O186*H186</f>
        <v>0</v>
      </c>
      <c r="Q186" s="210">
        <v>0</v>
      </c>
      <c r="R186" s="210">
        <f>Q186*H186</f>
        <v>0</v>
      </c>
      <c r="S186" s="210">
        <v>0</v>
      </c>
      <c r="T186" s="21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2" t="s">
        <v>133</v>
      </c>
      <c r="AT186" s="212" t="s">
        <v>128</v>
      </c>
      <c r="AU186" s="212" t="s">
        <v>84</v>
      </c>
      <c r="AY186" s="18" t="s">
        <v>126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8" t="s">
        <v>81</v>
      </c>
      <c r="BK186" s="213">
        <f>ROUND(I186*H186,2)</f>
        <v>0</v>
      </c>
      <c r="BL186" s="18" t="s">
        <v>133</v>
      </c>
      <c r="BM186" s="212" t="s">
        <v>265</v>
      </c>
    </row>
    <row r="187" s="2" customFormat="1">
      <c r="A187" s="39"/>
      <c r="B187" s="40"/>
      <c r="C187" s="41"/>
      <c r="D187" s="214" t="s">
        <v>135</v>
      </c>
      <c r="E187" s="41"/>
      <c r="F187" s="215" t="s">
        <v>266</v>
      </c>
      <c r="G187" s="41"/>
      <c r="H187" s="41"/>
      <c r="I187" s="216"/>
      <c r="J187" s="41"/>
      <c r="K187" s="41"/>
      <c r="L187" s="45"/>
      <c r="M187" s="217"/>
      <c r="N187" s="218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135</v>
      </c>
      <c r="AU187" s="18" t="s">
        <v>84</v>
      </c>
    </row>
    <row r="188" s="13" customFormat="1">
      <c r="A188" s="13"/>
      <c r="B188" s="219"/>
      <c r="C188" s="220"/>
      <c r="D188" s="214" t="s">
        <v>137</v>
      </c>
      <c r="E188" s="221" t="s">
        <v>19</v>
      </c>
      <c r="F188" s="222" t="s">
        <v>267</v>
      </c>
      <c r="G188" s="220"/>
      <c r="H188" s="223">
        <v>881.58000000000004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9" t="s">
        <v>137</v>
      </c>
      <c r="AU188" s="229" t="s">
        <v>84</v>
      </c>
      <c r="AV188" s="13" t="s">
        <v>84</v>
      </c>
      <c r="AW188" s="13" t="s">
        <v>35</v>
      </c>
      <c r="AX188" s="13" t="s">
        <v>81</v>
      </c>
      <c r="AY188" s="229" t="s">
        <v>126</v>
      </c>
    </row>
    <row r="189" s="2" customFormat="1" ht="14.4" customHeight="1">
      <c r="A189" s="39"/>
      <c r="B189" s="40"/>
      <c r="C189" s="201" t="s">
        <v>268</v>
      </c>
      <c r="D189" s="201" t="s">
        <v>128</v>
      </c>
      <c r="E189" s="202" t="s">
        <v>269</v>
      </c>
      <c r="F189" s="203" t="s">
        <v>270</v>
      </c>
      <c r="G189" s="204" t="s">
        <v>193</v>
      </c>
      <c r="H189" s="205">
        <v>52.600000000000001</v>
      </c>
      <c r="I189" s="206"/>
      <c r="J189" s="207">
        <f>ROUND(I189*H189,2)</f>
        <v>0</v>
      </c>
      <c r="K189" s="203" t="s">
        <v>132</v>
      </c>
      <c r="L189" s="45"/>
      <c r="M189" s="208" t="s">
        <v>19</v>
      </c>
      <c r="N189" s="209" t="s">
        <v>44</v>
      </c>
      <c r="O189" s="85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2" t="s">
        <v>133</v>
      </c>
      <c r="AT189" s="212" t="s">
        <v>128</v>
      </c>
      <c r="AU189" s="212" t="s">
        <v>84</v>
      </c>
      <c r="AY189" s="18" t="s">
        <v>126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8" t="s">
        <v>81</v>
      </c>
      <c r="BK189" s="213">
        <f>ROUND(I189*H189,2)</f>
        <v>0</v>
      </c>
      <c r="BL189" s="18" t="s">
        <v>133</v>
      </c>
      <c r="BM189" s="212" t="s">
        <v>271</v>
      </c>
    </row>
    <row r="190" s="2" customFormat="1">
      <c r="A190" s="39"/>
      <c r="B190" s="40"/>
      <c r="C190" s="41"/>
      <c r="D190" s="214" t="s">
        <v>135</v>
      </c>
      <c r="E190" s="41"/>
      <c r="F190" s="215" t="s">
        <v>272</v>
      </c>
      <c r="G190" s="41"/>
      <c r="H190" s="41"/>
      <c r="I190" s="216"/>
      <c r="J190" s="41"/>
      <c r="K190" s="41"/>
      <c r="L190" s="45"/>
      <c r="M190" s="217"/>
      <c r="N190" s="218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135</v>
      </c>
      <c r="AU190" s="18" t="s">
        <v>84</v>
      </c>
    </row>
    <row r="191" s="13" customFormat="1">
      <c r="A191" s="13"/>
      <c r="B191" s="219"/>
      <c r="C191" s="220"/>
      <c r="D191" s="214" t="s">
        <v>137</v>
      </c>
      <c r="E191" s="221" t="s">
        <v>19</v>
      </c>
      <c r="F191" s="222" t="s">
        <v>273</v>
      </c>
      <c r="G191" s="220"/>
      <c r="H191" s="223">
        <v>52.600000000000001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137</v>
      </c>
      <c r="AU191" s="229" t="s">
        <v>84</v>
      </c>
      <c r="AV191" s="13" t="s">
        <v>84</v>
      </c>
      <c r="AW191" s="13" t="s">
        <v>35</v>
      </c>
      <c r="AX191" s="13" t="s">
        <v>81</v>
      </c>
      <c r="AY191" s="229" t="s">
        <v>126</v>
      </c>
    </row>
    <row r="192" s="2" customFormat="1" ht="14.4" customHeight="1">
      <c r="A192" s="39"/>
      <c r="B192" s="40"/>
      <c r="C192" s="201" t="s">
        <v>274</v>
      </c>
      <c r="D192" s="201" t="s">
        <v>128</v>
      </c>
      <c r="E192" s="202" t="s">
        <v>275</v>
      </c>
      <c r="F192" s="203" t="s">
        <v>276</v>
      </c>
      <c r="G192" s="204" t="s">
        <v>131</v>
      </c>
      <c r="H192" s="205">
        <v>507.39999999999998</v>
      </c>
      <c r="I192" s="206"/>
      <c r="J192" s="207">
        <f>ROUND(I192*H192,2)</f>
        <v>0</v>
      </c>
      <c r="K192" s="203" t="s">
        <v>132</v>
      </c>
      <c r="L192" s="45"/>
      <c r="M192" s="208" t="s">
        <v>19</v>
      </c>
      <c r="N192" s="209" t="s">
        <v>44</v>
      </c>
      <c r="O192" s="85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2" t="s">
        <v>133</v>
      </c>
      <c r="AT192" s="212" t="s">
        <v>128</v>
      </c>
      <c r="AU192" s="212" t="s">
        <v>84</v>
      </c>
      <c r="AY192" s="18" t="s">
        <v>126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8" t="s">
        <v>81</v>
      </c>
      <c r="BK192" s="213">
        <f>ROUND(I192*H192,2)</f>
        <v>0</v>
      </c>
      <c r="BL192" s="18" t="s">
        <v>133</v>
      </c>
      <c r="BM192" s="212" t="s">
        <v>277</v>
      </c>
    </row>
    <row r="193" s="2" customFormat="1">
      <c r="A193" s="39"/>
      <c r="B193" s="40"/>
      <c r="C193" s="41"/>
      <c r="D193" s="214" t="s">
        <v>135</v>
      </c>
      <c r="E193" s="41"/>
      <c r="F193" s="215" t="s">
        <v>278</v>
      </c>
      <c r="G193" s="41"/>
      <c r="H193" s="41"/>
      <c r="I193" s="216"/>
      <c r="J193" s="41"/>
      <c r="K193" s="41"/>
      <c r="L193" s="45"/>
      <c r="M193" s="217"/>
      <c r="N193" s="218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135</v>
      </c>
      <c r="AU193" s="18" t="s">
        <v>84</v>
      </c>
    </row>
    <row r="194" s="13" customFormat="1">
      <c r="A194" s="13"/>
      <c r="B194" s="219"/>
      <c r="C194" s="220"/>
      <c r="D194" s="214" t="s">
        <v>137</v>
      </c>
      <c r="E194" s="221" t="s">
        <v>19</v>
      </c>
      <c r="F194" s="222" t="s">
        <v>279</v>
      </c>
      <c r="G194" s="220"/>
      <c r="H194" s="223">
        <v>507.39999999999998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137</v>
      </c>
      <c r="AU194" s="229" t="s">
        <v>84</v>
      </c>
      <c r="AV194" s="13" t="s">
        <v>84</v>
      </c>
      <c r="AW194" s="13" t="s">
        <v>35</v>
      </c>
      <c r="AX194" s="13" t="s">
        <v>81</v>
      </c>
      <c r="AY194" s="229" t="s">
        <v>126</v>
      </c>
    </row>
    <row r="195" s="2" customFormat="1" ht="14.4" customHeight="1">
      <c r="A195" s="39"/>
      <c r="B195" s="40"/>
      <c r="C195" s="201" t="s">
        <v>280</v>
      </c>
      <c r="D195" s="201" t="s">
        <v>128</v>
      </c>
      <c r="E195" s="202" t="s">
        <v>281</v>
      </c>
      <c r="F195" s="203" t="s">
        <v>282</v>
      </c>
      <c r="G195" s="204" t="s">
        <v>193</v>
      </c>
      <c r="H195" s="205">
        <v>3974.2049999999999</v>
      </c>
      <c r="I195" s="206"/>
      <c r="J195" s="207">
        <f>ROUND(I195*H195,2)</f>
        <v>0</v>
      </c>
      <c r="K195" s="203" t="s">
        <v>132</v>
      </c>
      <c r="L195" s="45"/>
      <c r="M195" s="208" t="s">
        <v>19</v>
      </c>
      <c r="N195" s="209" t="s">
        <v>44</v>
      </c>
      <c r="O195" s="85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2" t="s">
        <v>133</v>
      </c>
      <c r="AT195" s="212" t="s">
        <v>128</v>
      </c>
      <c r="AU195" s="212" t="s">
        <v>84</v>
      </c>
      <c r="AY195" s="18" t="s">
        <v>126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8" t="s">
        <v>81</v>
      </c>
      <c r="BK195" s="213">
        <f>ROUND(I195*H195,2)</f>
        <v>0</v>
      </c>
      <c r="BL195" s="18" t="s">
        <v>133</v>
      </c>
      <c r="BM195" s="212" t="s">
        <v>283</v>
      </c>
    </row>
    <row r="196" s="2" customFormat="1">
      <c r="A196" s="39"/>
      <c r="B196" s="40"/>
      <c r="C196" s="41"/>
      <c r="D196" s="214" t="s">
        <v>135</v>
      </c>
      <c r="E196" s="41"/>
      <c r="F196" s="215" t="s">
        <v>284</v>
      </c>
      <c r="G196" s="41"/>
      <c r="H196" s="41"/>
      <c r="I196" s="216"/>
      <c r="J196" s="41"/>
      <c r="K196" s="41"/>
      <c r="L196" s="45"/>
      <c r="M196" s="217"/>
      <c r="N196" s="218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135</v>
      </c>
      <c r="AU196" s="18" t="s">
        <v>84</v>
      </c>
    </row>
    <row r="197" s="13" customFormat="1">
      <c r="A197" s="13"/>
      <c r="B197" s="219"/>
      <c r="C197" s="220"/>
      <c r="D197" s="214" t="s">
        <v>137</v>
      </c>
      <c r="E197" s="221" t="s">
        <v>19</v>
      </c>
      <c r="F197" s="222" t="s">
        <v>285</v>
      </c>
      <c r="G197" s="220"/>
      <c r="H197" s="223">
        <v>2999.9050000000002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9" t="s">
        <v>137</v>
      </c>
      <c r="AU197" s="229" t="s">
        <v>84</v>
      </c>
      <c r="AV197" s="13" t="s">
        <v>84</v>
      </c>
      <c r="AW197" s="13" t="s">
        <v>35</v>
      </c>
      <c r="AX197" s="13" t="s">
        <v>73</v>
      </c>
      <c r="AY197" s="229" t="s">
        <v>126</v>
      </c>
    </row>
    <row r="198" s="13" customFormat="1">
      <c r="A198" s="13"/>
      <c r="B198" s="219"/>
      <c r="C198" s="220"/>
      <c r="D198" s="214" t="s">
        <v>137</v>
      </c>
      <c r="E198" s="221" t="s">
        <v>19</v>
      </c>
      <c r="F198" s="222" t="s">
        <v>286</v>
      </c>
      <c r="G198" s="220"/>
      <c r="H198" s="223">
        <v>974.29999999999995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137</v>
      </c>
      <c r="AU198" s="229" t="s">
        <v>84</v>
      </c>
      <c r="AV198" s="13" t="s">
        <v>84</v>
      </c>
      <c r="AW198" s="13" t="s">
        <v>35</v>
      </c>
      <c r="AX198" s="13" t="s">
        <v>73</v>
      </c>
      <c r="AY198" s="229" t="s">
        <v>126</v>
      </c>
    </row>
    <row r="199" s="15" customFormat="1">
      <c r="A199" s="15"/>
      <c r="B199" s="241"/>
      <c r="C199" s="242"/>
      <c r="D199" s="214" t="s">
        <v>137</v>
      </c>
      <c r="E199" s="243" t="s">
        <v>19</v>
      </c>
      <c r="F199" s="244" t="s">
        <v>212</v>
      </c>
      <c r="G199" s="242"/>
      <c r="H199" s="245">
        <v>3974.2049999999999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1" t="s">
        <v>137</v>
      </c>
      <c r="AU199" s="251" t="s">
        <v>84</v>
      </c>
      <c r="AV199" s="15" t="s">
        <v>133</v>
      </c>
      <c r="AW199" s="15" t="s">
        <v>35</v>
      </c>
      <c r="AX199" s="15" t="s">
        <v>81</v>
      </c>
      <c r="AY199" s="251" t="s">
        <v>126</v>
      </c>
    </row>
    <row r="200" s="2" customFormat="1" ht="14.4" customHeight="1">
      <c r="A200" s="39"/>
      <c r="B200" s="40"/>
      <c r="C200" s="201" t="s">
        <v>287</v>
      </c>
      <c r="D200" s="201" t="s">
        <v>128</v>
      </c>
      <c r="E200" s="202" t="s">
        <v>288</v>
      </c>
      <c r="F200" s="203" t="s">
        <v>289</v>
      </c>
      <c r="G200" s="204" t="s">
        <v>290</v>
      </c>
      <c r="H200" s="205">
        <v>42</v>
      </c>
      <c r="I200" s="206"/>
      <c r="J200" s="207">
        <f>ROUND(I200*H200,2)</f>
        <v>0</v>
      </c>
      <c r="K200" s="203" t="s">
        <v>132</v>
      </c>
      <c r="L200" s="45"/>
      <c r="M200" s="208" t="s">
        <v>19</v>
      </c>
      <c r="N200" s="209" t="s">
        <v>44</v>
      </c>
      <c r="O200" s="85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2" t="s">
        <v>133</v>
      </c>
      <c r="AT200" s="212" t="s">
        <v>128</v>
      </c>
      <c r="AU200" s="212" t="s">
        <v>84</v>
      </c>
      <c r="AY200" s="18" t="s">
        <v>126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8" t="s">
        <v>81</v>
      </c>
      <c r="BK200" s="213">
        <f>ROUND(I200*H200,2)</f>
        <v>0</v>
      </c>
      <c r="BL200" s="18" t="s">
        <v>133</v>
      </c>
      <c r="BM200" s="212" t="s">
        <v>291</v>
      </c>
    </row>
    <row r="201" s="2" customFormat="1">
      <c r="A201" s="39"/>
      <c r="B201" s="40"/>
      <c r="C201" s="41"/>
      <c r="D201" s="214" t="s">
        <v>135</v>
      </c>
      <c r="E201" s="41"/>
      <c r="F201" s="215" t="s">
        <v>292</v>
      </c>
      <c r="G201" s="41"/>
      <c r="H201" s="41"/>
      <c r="I201" s="216"/>
      <c r="J201" s="41"/>
      <c r="K201" s="41"/>
      <c r="L201" s="45"/>
      <c r="M201" s="217"/>
      <c r="N201" s="218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135</v>
      </c>
      <c r="AU201" s="18" t="s">
        <v>84</v>
      </c>
    </row>
    <row r="202" s="14" customFormat="1">
      <c r="A202" s="14"/>
      <c r="B202" s="231"/>
      <c r="C202" s="232"/>
      <c r="D202" s="214" t="s">
        <v>137</v>
      </c>
      <c r="E202" s="233" t="s">
        <v>19</v>
      </c>
      <c r="F202" s="234" t="s">
        <v>293</v>
      </c>
      <c r="G202" s="232"/>
      <c r="H202" s="233" t="s">
        <v>19</v>
      </c>
      <c r="I202" s="235"/>
      <c r="J202" s="232"/>
      <c r="K202" s="232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137</v>
      </c>
      <c r="AU202" s="240" t="s">
        <v>84</v>
      </c>
      <c r="AV202" s="14" t="s">
        <v>81</v>
      </c>
      <c r="AW202" s="14" t="s">
        <v>35</v>
      </c>
      <c r="AX202" s="14" t="s">
        <v>73</v>
      </c>
      <c r="AY202" s="240" t="s">
        <v>126</v>
      </c>
    </row>
    <row r="203" s="13" customFormat="1">
      <c r="A203" s="13"/>
      <c r="B203" s="219"/>
      <c r="C203" s="220"/>
      <c r="D203" s="214" t="s">
        <v>137</v>
      </c>
      <c r="E203" s="221" t="s">
        <v>19</v>
      </c>
      <c r="F203" s="222" t="s">
        <v>294</v>
      </c>
      <c r="G203" s="220"/>
      <c r="H203" s="223">
        <v>42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137</v>
      </c>
      <c r="AU203" s="229" t="s">
        <v>84</v>
      </c>
      <c r="AV203" s="13" t="s">
        <v>84</v>
      </c>
      <c r="AW203" s="13" t="s">
        <v>35</v>
      </c>
      <c r="AX203" s="13" t="s">
        <v>81</v>
      </c>
      <c r="AY203" s="229" t="s">
        <v>126</v>
      </c>
    </row>
    <row r="204" s="2" customFormat="1" ht="14.4" customHeight="1">
      <c r="A204" s="39"/>
      <c r="B204" s="40"/>
      <c r="C204" s="201" t="s">
        <v>295</v>
      </c>
      <c r="D204" s="201" t="s">
        <v>128</v>
      </c>
      <c r="E204" s="202" t="s">
        <v>296</v>
      </c>
      <c r="F204" s="203" t="s">
        <v>297</v>
      </c>
      <c r="G204" s="204" t="s">
        <v>131</v>
      </c>
      <c r="H204" s="205">
        <v>4051.5999999999999</v>
      </c>
      <c r="I204" s="206"/>
      <c r="J204" s="207">
        <f>ROUND(I204*H204,2)</f>
        <v>0</v>
      </c>
      <c r="K204" s="203" t="s">
        <v>132</v>
      </c>
      <c r="L204" s="45"/>
      <c r="M204" s="208" t="s">
        <v>19</v>
      </c>
      <c r="N204" s="209" t="s">
        <v>44</v>
      </c>
      <c r="O204" s="85"/>
      <c r="P204" s="210">
        <f>O204*H204</f>
        <v>0</v>
      </c>
      <c r="Q204" s="210">
        <v>0</v>
      </c>
      <c r="R204" s="210">
        <f>Q204*H204</f>
        <v>0</v>
      </c>
      <c r="S204" s="210">
        <v>0</v>
      </c>
      <c r="T204" s="21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2" t="s">
        <v>133</v>
      </c>
      <c r="AT204" s="212" t="s">
        <v>128</v>
      </c>
      <c r="AU204" s="212" t="s">
        <v>84</v>
      </c>
      <c r="AY204" s="18" t="s">
        <v>126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18" t="s">
        <v>81</v>
      </c>
      <c r="BK204" s="213">
        <f>ROUND(I204*H204,2)</f>
        <v>0</v>
      </c>
      <c r="BL204" s="18" t="s">
        <v>133</v>
      </c>
      <c r="BM204" s="212" t="s">
        <v>298</v>
      </c>
    </row>
    <row r="205" s="2" customFormat="1">
      <c r="A205" s="39"/>
      <c r="B205" s="40"/>
      <c r="C205" s="41"/>
      <c r="D205" s="214" t="s">
        <v>135</v>
      </c>
      <c r="E205" s="41"/>
      <c r="F205" s="215" t="s">
        <v>299</v>
      </c>
      <c r="G205" s="41"/>
      <c r="H205" s="41"/>
      <c r="I205" s="216"/>
      <c r="J205" s="41"/>
      <c r="K205" s="41"/>
      <c r="L205" s="45"/>
      <c r="M205" s="217"/>
      <c r="N205" s="218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135</v>
      </c>
      <c r="AU205" s="18" t="s">
        <v>84</v>
      </c>
    </row>
    <row r="206" s="14" customFormat="1">
      <c r="A206" s="14"/>
      <c r="B206" s="231"/>
      <c r="C206" s="232"/>
      <c r="D206" s="214" t="s">
        <v>137</v>
      </c>
      <c r="E206" s="233" t="s">
        <v>19</v>
      </c>
      <c r="F206" s="234" t="s">
        <v>300</v>
      </c>
      <c r="G206" s="232"/>
      <c r="H206" s="233" t="s">
        <v>19</v>
      </c>
      <c r="I206" s="235"/>
      <c r="J206" s="232"/>
      <c r="K206" s="232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137</v>
      </c>
      <c r="AU206" s="240" t="s">
        <v>84</v>
      </c>
      <c r="AV206" s="14" t="s">
        <v>81</v>
      </c>
      <c r="AW206" s="14" t="s">
        <v>35</v>
      </c>
      <c r="AX206" s="14" t="s">
        <v>73</v>
      </c>
      <c r="AY206" s="240" t="s">
        <v>126</v>
      </c>
    </row>
    <row r="207" s="13" customFormat="1">
      <c r="A207" s="13"/>
      <c r="B207" s="219"/>
      <c r="C207" s="220"/>
      <c r="D207" s="214" t="s">
        <v>137</v>
      </c>
      <c r="E207" s="221" t="s">
        <v>19</v>
      </c>
      <c r="F207" s="222" t="s">
        <v>301</v>
      </c>
      <c r="G207" s="220"/>
      <c r="H207" s="223">
        <v>4051.5999999999999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9" t="s">
        <v>137</v>
      </c>
      <c r="AU207" s="229" t="s">
        <v>84</v>
      </c>
      <c r="AV207" s="13" t="s">
        <v>84</v>
      </c>
      <c r="AW207" s="13" t="s">
        <v>35</v>
      </c>
      <c r="AX207" s="13" t="s">
        <v>81</v>
      </c>
      <c r="AY207" s="229" t="s">
        <v>126</v>
      </c>
    </row>
    <row r="208" s="2" customFormat="1" ht="14.4" customHeight="1">
      <c r="A208" s="39"/>
      <c r="B208" s="40"/>
      <c r="C208" s="201" t="s">
        <v>302</v>
      </c>
      <c r="D208" s="201" t="s">
        <v>128</v>
      </c>
      <c r="E208" s="202" t="s">
        <v>303</v>
      </c>
      <c r="F208" s="203" t="s">
        <v>304</v>
      </c>
      <c r="G208" s="204" t="s">
        <v>131</v>
      </c>
      <c r="H208" s="205">
        <v>4051.5999999999999</v>
      </c>
      <c r="I208" s="206"/>
      <c r="J208" s="207">
        <f>ROUND(I208*H208,2)</f>
        <v>0</v>
      </c>
      <c r="K208" s="203" t="s">
        <v>132</v>
      </c>
      <c r="L208" s="45"/>
      <c r="M208" s="208" t="s">
        <v>19</v>
      </c>
      <c r="N208" s="209" t="s">
        <v>44</v>
      </c>
      <c r="O208" s="85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2" t="s">
        <v>133</v>
      </c>
      <c r="AT208" s="212" t="s">
        <v>128</v>
      </c>
      <c r="AU208" s="212" t="s">
        <v>84</v>
      </c>
      <c r="AY208" s="18" t="s">
        <v>126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8" t="s">
        <v>81</v>
      </c>
      <c r="BK208" s="213">
        <f>ROUND(I208*H208,2)</f>
        <v>0</v>
      </c>
      <c r="BL208" s="18" t="s">
        <v>133</v>
      </c>
      <c r="BM208" s="212" t="s">
        <v>305</v>
      </c>
    </row>
    <row r="209" s="2" customFormat="1">
      <c r="A209" s="39"/>
      <c r="B209" s="40"/>
      <c r="C209" s="41"/>
      <c r="D209" s="214" t="s">
        <v>135</v>
      </c>
      <c r="E209" s="41"/>
      <c r="F209" s="215" t="s">
        <v>306</v>
      </c>
      <c r="G209" s="41"/>
      <c r="H209" s="41"/>
      <c r="I209" s="216"/>
      <c r="J209" s="41"/>
      <c r="K209" s="41"/>
      <c r="L209" s="45"/>
      <c r="M209" s="217"/>
      <c r="N209" s="218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135</v>
      </c>
      <c r="AU209" s="18" t="s">
        <v>84</v>
      </c>
    </row>
    <row r="210" s="13" customFormat="1">
      <c r="A210" s="13"/>
      <c r="B210" s="219"/>
      <c r="C210" s="220"/>
      <c r="D210" s="214" t="s">
        <v>137</v>
      </c>
      <c r="E210" s="221" t="s">
        <v>19</v>
      </c>
      <c r="F210" s="222" t="s">
        <v>307</v>
      </c>
      <c r="G210" s="220"/>
      <c r="H210" s="223">
        <v>4051.5999999999999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137</v>
      </c>
      <c r="AU210" s="229" t="s">
        <v>84</v>
      </c>
      <c r="AV210" s="13" t="s">
        <v>84</v>
      </c>
      <c r="AW210" s="13" t="s">
        <v>35</v>
      </c>
      <c r="AX210" s="13" t="s">
        <v>81</v>
      </c>
      <c r="AY210" s="229" t="s">
        <v>126</v>
      </c>
    </row>
    <row r="211" s="2" customFormat="1" ht="14.4" customHeight="1">
      <c r="A211" s="39"/>
      <c r="B211" s="40"/>
      <c r="C211" s="252" t="s">
        <v>308</v>
      </c>
      <c r="D211" s="252" t="s">
        <v>309</v>
      </c>
      <c r="E211" s="253" t="s">
        <v>310</v>
      </c>
      <c r="F211" s="254" t="s">
        <v>311</v>
      </c>
      <c r="G211" s="255" t="s">
        <v>312</v>
      </c>
      <c r="H211" s="256">
        <v>101.29000000000001</v>
      </c>
      <c r="I211" s="257"/>
      <c r="J211" s="258">
        <f>ROUND(I211*H211,2)</f>
        <v>0</v>
      </c>
      <c r="K211" s="254" t="s">
        <v>132</v>
      </c>
      <c r="L211" s="259"/>
      <c r="M211" s="260" t="s">
        <v>19</v>
      </c>
      <c r="N211" s="261" t="s">
        <v>44</v>
      </c>
      <c r="O211" s="85"/>
      <c r="P211" s="210">
        <f>O211*H211</f>
        <v>0</v>
      </c>
      <c r="Q211" s="210">
        <v>0.001</v>
      </c>
      <c r="R211" s="210">
        <f>Q211*H211</f>
        <v>0.10129000000000001</v>
      </c>
      <c r="S211" s="210">
        <v>0</v>
      </c>
      <c r="T211" s="21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2" t="s">
        <v>175</v>
      </c>
      <c r="AT211" s="212" t="s">
        <v>309</v>
      </c>
      <c r="AU211" s="212" t="s">
        <v>84</v>
      </c>
      <c r="AY211" s="18" t="s">
        <v>126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18" t="s">
        <v>81</v>
      </c>
      <c r="BK211" s="213">
        <f>ROUND(I211*H211,2)</f>
        <v>0</v>
      </c>
      <c r="BL211" s="18" t="s">
        <v>133</v>
      </c>
      <c r="BM211" s="212" t="s">
        <v>313</v>
      </c>
    </row>
    <row r="212" s="2" customFormat="1">
      <c r="A212" s="39"/>
      <c r="B212" s="40"/>
      <c r="C212" s="41"/>
      <c r="D212" s="214" t="s">
        <v>135</v>
      </c>
      <c r="E212" s="41"/>
      <c r="F212" s="215" t="s">
        <v>311</v>
      </c>
      <c r="G212" s="41"/>
      <c r="H212" s="41"/>
      <c r="I212" s="216"/>
      <c r="J212" s="41"/>
      <c r="K212" s="41"/>
      <c r="L212" s="45"/>
      <c r="M212" s="217"/>
      <c r="N212" s="218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135</v>
      </c>
      <c r="AU212" s="18" t="s">
        <v>84</v>
      </c>
    </row>
    <row r="213" s="13" customFormat="1">
      <c r="A213" s="13"/>
      <c r="B213" s="219"/>
      <c r="C213" s="220"/>
      <c r="D213" s="214" t="s">
        <v>137</v>
      </c>
      <c r="E213" s="220"/>
      <c r="F213" s="222" t="s">
        <v>314</v>
      </c>
      <c r="G213" s="220"/>
      <c r="H213" s="223">
        <v>101.29000000000001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9" t="s">
        <v>137</v>
      </c>
      <c r="AU213" s="229" t="s">
        <v>84</v>
      </c>
      <c r="AV213" s="13" t="s">
        <v>84</v>
      </c>
      <c r="AW213" s="13" t="s">
        <v>4</v>
      </c>
      <c r="AX213" s="13" t="s">
        <v>81</v>
      </c>
      <c r="AY213" s="229" t="s">
        <v>126</v>
      </c>
    </row>
    <row r="214" s="2" customFormat="1" ht="14.4" customHeight="1">
      <c r="A214" s="39"/>
      <c r="B214" s="40"/>
      <c r="C214" s="201" t="s">
        <v>315</v>
      </c>
      <c r="D214" s="201" t="s">
        <v>128</v>
      </c>
      <c r="E214" s="202" t="s">
        <v>316</v>
      </c>
      <c r="F214" s="203" t="s">
        <v>317</v>
      </c>
      <c r="G214" s="204" t="s">
        <v>131</v>
      </c>
      <c r="H214" s="205">
        <v>1093.2000000000001</v>
      </c>
      <c r="I214" s="206"/>
      <c r="J214" s="207">
        <f>ROUND(I214*H214,2)</f>
        <v>0</v>
      </c>
      <c r="K214" s="203" t="s">
        <v>132</v>
      </c>
      <c r="L214" s="45"/>
      <c r="M214" s="208" t="s">
        <v>19</v>
      </c>
      <c r="N214" s="209" t="s">
        <v>44</v>
      </c>
      <c r="O214" s="85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2" t="s">
        <v>133</v>
      </c>
      <c r="AT214" s="212" t="s">
        <v>128</v>
      </c>
      <c r="AU214" s="212" t="s">
        <v>84</v>
      </c>
      <c r="AY214" s="18" t="s">
        <v>126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18" t="s">
        <v>81</v>
      </c>
      <c r="BK214" s="213">
        <f>ROUND(I214*H214,2)</f>
        <v>0</v>
      </c>
      <c r="BL214" s="18" t="s">
        <v>133</v>
      </c>
      <c r="BM214" s="212" t="s">
        <v>318</v>
      </c>
    </row>
    <row r="215" s="2" customFormat="1">
      <c r="A215" s="39"/>
      <c r="B215" s="40"/>
      <c r="C215" s="41"/>
      <c r="D215" s="214" t="s">
        <v>135</v>
      </c>
      <c r="E215" s="41"/>
      <c r="F215" s="215" t="s">
        <v>319</v>
      </c>
      <c r="G215" s="41"/>
      <c r="H215" s="41"/>
      <c r="I215" s="216"/>
      <c r="J215" s="41"/>
      <c r="K215" s="41"/>
      <c r="L215" s="45"/>
      <c r="M215" s="217"/>
      <c r="N215" s="218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135</v>
      </c>
      <c r="AU215" s="18" t="s">
        <v>84</v>
      </c>
    </row>
    <row r="216" s="13" customFormat="1">
      <c r="A216" s="13"/>
      <c r="B216" s="219"/>
      <c r="C216" s="220"/>
      <c r="D216" s="214" t="s">
        <v>137</v>
      </c>
      <c r="E216" s="221" t="s">
        <v>19</v>
      </c>
      <c r="F216" s="222" t="s">
        <v>320</v>
      </c>
      <c r="G216" s="220"/>
      <c r="H216" s="223">
        <v>1093.2000000000001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137</v>
      </c>
      <c r="AU216" s="229" t="s">
        <v>84</v>
      </c>
      <c r="AV216" s="13" t="s">
        <v>84</v>
      </c>
      <c r="AW216" s="13" t="s">
        <v>35</v>
      </c>
      <c r="AX216" s="13" t="s">
        <v>81</v>
      </c>
      <c r="AY216" s="229" t="s">
        <v>126</v>
      </c>
    </row>
    <row r="217" s="2" customFormat="1" ht="14.4" customHeight="1">
      <c r="A217" s="39"/>
      <c r="B217" s="40"/>
      <c r="C217" s="252" t="s">
        <v>321</v>
      </c>
      <c r="D217" s="252" t="s">
        <v>309</v>
      </c>
      <c r="E217" s="253" t="s">
        <v>310</v>
      </c>
      <c r="F217" s="254" t="s">
        <v>311</v>
      </c>
      <c r="G217" s="255" t="s">
        <v>312</v>
      </c>
      <c r="H217" s="256">
        <v>27.329999999999998</v>
      </c>
      <c r="I217" s="257"/>
      <c r="J217" s="258">
        <f>ROUND(I217*H217,2)</f>
        <v>0</v>
      </c>
      <c r="K217" s="254" t="s">
        <v>132</v>
      </c>
      <c r="L217" s="259"/>
      <c r="M217" s="260" t="s">
        <v>19</v>
      </c>
      <c r="N217" s="261" t="s">
        <v>44</v>
      </c>
      <c r="O217" s="85"/>
      <c r="P217" s="210">
        <f>O217*H217</f>
        <v>0</v>
      </c>
      <c r="Q217" s="210">
        <v>0.001</v>
      </c>
      <c r="R217" s="210">
        <f>Q217*H217</f>
        <v>0.02733</v>
      </c>
      <c r="S217" s="210">
        <v>0</v>
      </c>
      <c r="T217" s="21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2" t="s">
        <v>175</v>
      </c>
      <c r="AT217" s="212" t="s">
        <v>309</v>
      </c>
      <c r="AU217" s="212" t="s">
        <v>84</v>
      </c>
      <c r="AY217" s="18" t="s">
        <v>126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8" t="s">
        <v>81</v>
      </c>
      <c r="BK217" s="213">
        <f>ROUND(I217*H217,2)</f>
        <v>0</v>
      </c>
      <c r="BL217" s="18" t="s">
        <v>133</v>
      </c>
      <c r="BM217" s="212" t="s">
        <v>322</v>
      </c>
    </row>
    <row r="218" s="2" customFormat="1">
      <c r="A218" s="39"/>
      <c r="B218" s="40"/>
      <c r="C218" s="41"/>
      <c r="D218" s="214" t="s">
        <v>135</v>
      </c>
      <c r="E218" s="41"/>
      <c r="F218" s="215" t="s">
        <v>311</v>
      </c>
      <c r="G218" s="41"/>
      <c r="H218" s="41"/>
      <c r="I218" s="216"/>
      <c r="J218" s="41"/>
      <c r="K218" s="41"/>
      <c r="L218" s="45"/>
      <c r="M218" s="217"/>
      <c r="N218" s="218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135</v>
      </c>
      <c r="AU218" s="18" t="s">
        <v>84</v>
      </c>
    </row>
    <row r="219" s="13" customFormat="1">
      <c r="A219" s="13"/>
      <c r="B219" s="219"/>
      <c r="C219" s="220"/>
      <c r="D219" s="214" t="s">
        <v>137</v>
      </c>
      <c r="E219" s="220"/>
      <c r="F219" s="222" t="s">
        <v>323</v>
      </c>
      <c r="G219" s="220"/>
      <c r="H219" s="223">
        <v>27.329999999999998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9" t="s">
        <v>137</v>
      </c>
      <c r="AU219" s="229" t="s">
        <v>84</v>
      </c>
      <c r="AV219" s="13" t="s">
        <v>84</v>
      </c>
      <c r="AW219" s="13" t="s">
        <v>4</v>
      </c>
      <c r="AX219" s="13" t="s">
        <v>81</v>
      </c>
      <c r="AY219" s="229" t="s">
        <v>126</v>
      </c>
    </row>
    <row r="220" s="2" customFormat="1" ht="14.4" customHeight="1">
      <c r="A220" s="39"/>
      <c r="B220" s="40"/>
      <c r="C220" s="201" t="s">
        <v>324</v>
      </c>
      <c r="D220" s="201" t="s">
        <v>128</v>
      </c>
      <c r="E220" s="202" t="s">
        <v>325</v>
      </c>
      <c r="F220" s="203" t="s">
        <v>326</v>
      </c>
      <c r="G220" s="204" t="s">
        <v>131</v>
      </c>
      <c r="H220" s="205">
        <v>4518.6000000000004</v>
      </c>
      <c r="I220" s="206"/>
      <c r="J220" s="207">
        <f>ROUND(I220*H220,2)</f>
        <v>0</v>
      </c>
      <c r="K220" s="203" t="s">
        <v>132</v>
      </c>
      <c r="L220" s="45"/>
      <c r="M220" s="208" t="s">
        <v>19</v>
      </c>
      <c r="N220" s="209" t="s">
        <v>44</v>
      </c>
      <c r="O220" s="85"/>
      <c r="P220" s="210">
        <f>O220*H220</f>
        <v>0</v>
      </c>
      <c r="Q220" s="210">
        <v>0</v>
      </c>
      <c r="R220" s="210">
        <f>Q220*H220</f>
        <v>0</v>
      </c>
      <c r="S220" s="210">
        <v>0</v>
      </c>
      <c r="T220" s="21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2" t="s">
        <v>133</v>
      </c>
      <c r="AT220" s="212" t="s">
        <v>128</v>
      </c>
      <c r="AU220" s="212" t="s">
        <v>84</v>
      </c>
      <c r="AY220" s="18" t="s">
        <v>126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18" t="s">
        <v>81</v>
      </c>
      <c r="BK220" s="213">
        <f>ROUND(I220*H220,2)</f>
        <v>0</v>
      </c>
      <c r="BL220" s="18" t="s">
        <v>133</v>
      </c>
      <c r="BM220" s="212" t="s">
        <v>327</v>
      </c>
    </row>
    <row r="221" s="2" customFormat="1">
      <c r="A221" s="39"/>
      <c r="B221" s="40"/>
      <c r="C221" s="41"/>
      <c r="D221" s="214" t="s">
        <v>135</v>
      </c>
      <c r="E221" s="41"/>
      <c r="F221" s="215" t="s">
        <v>328</v>
      </c>
      <c r="G221" s="41"/>
      <c r="H221" s="41"/>
      <c r="I221" s="216"/>
      <c r="J221" s="41"/>
      <c r="K221" s="41"/>
      <c r="L221" s="45"/>
      <c r="M221" s="217"/>
      <c r="N221" s="218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135</v>
      </c>
      <c r="AU221" s="18" t="s">
        <v>84</v>
      </c>
    </row>
    <row r="222" s="13" customFormat="1">
      <c r="A222" s="13"/>
      <c r="B222" s="219"/>
      <c r="C222" s="220"/>
      <c r="D222" s="214" t="s">
        <v>137</v>
      </c>
      <c r="E222" s="221" t="s">
        <v>19</v>
      </c>
      <c r="F222" s="222" t="s">
        <v>329</v>
      </c>
      <c r="G222" s="220"/>
      <c r="H222" s="223">
        <v>4518.6000000000004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9" t="s">
        <v>137</v>
      </c>
      <c r="AU222" s="229" t="s">
        <v>84</v>
      </c>
      <c r="AV222" s="13" t="s">
        <v>84</v>
      </c>
      <c r="AW222" s="13" t="s">
        <v>35</v>
      </c>
      <c r="AX222" s="13" t="s">
        <v>81</v>
      </c>
      <c r="AY222" s="229" t="s">
        <v>126</v>
      </c>
    </row>
    <row r="223" s="2" customFormat="1" ht="14.4" customHeight="1">
      <c r="A223" s="39"/>
      <c r="B223" s="40"/>
      <c r="C223" s="201" t="s">
        <v>330</v>
      </c>
      <c r="D223" s="201" t="s">
        <v>128</v>
      </c>
      <c r="E223" s="202" t="s">
        <v>331</v>
      </c>
      <c r="F223" s="203" t="s">
        <v>332</v>
      </c>
      <c r="G223" s="204" t="s">
        <v>131</v>
      </c>
      <c r="H223" s="205">
        <v>1129.6500000000001</v>
      </c>
      <c r="I223" s="206"/>
      <c r="J223" s="207">
        <f>ROUND(I223*H223,2)</f>
        <v>0</v>
      </c>
      <c r="K223" s="203" t="s">
        <v>132</v>
      </c>
      <c r="L223" s="45"/>
      <c r="M223" s="208" t="s">
        <v>19</v>
      </c>
      <c r="N223" s="209" t="s">
        <v>44</v>
      </c>
      <c r="O223" s="85"/>
      <c r="P223" s="210">
        <f>O223*H223</f>
        <v>0</v>
      </c>
      <c r="Q223" s="210">
        <v>0</v>
      </c>
      <c r="R223" s="210">
        <f>Q223*H223</f>
        <v>0</v>
      </c>
      <c r="S223" s="210">
        <v>0</v>
      </c>
      <c r="T223" s="21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2" t="s">
        <v>133</v>
      </c>
      <c r="AT223" s="212" t="s">
        <v>128</v>
      </c>
      <c r="AU223" s="212" t="s">
        <v>84</v>
      </c>
      <c r="AY223" s="18" t="s">
        <v>126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8" t="s">
        <v>81</v>
      </c>
      <c r="BK223" s="213">
        <f>ROUND(I223*H223,2)</f>
        <v>0</v>
      </c>
      <c r="BL223" s="18" t="s">
        <v>133</v>
      </c>
      <c r="BM223" s="212" t="s">
        <v>333</v>
      </c>
    </row>
    <row r="224" s="2" customFormat="1">
      <c r="A224" s="39"/>
      <c r="B224" s="40"/>
      <c r="C224" s="41"/>
      <c r="D224" s="214" t="s">
        <v>135</v>
      </c>
      <c r="E224" s="41"/>
      <c r="F224" s="215" t="s">
        <v>334</v>
      </c>
      <c r="G224" s="41"/>
      <c r="H224" s="41"/>
      <c r="I224" s="216"/>
      <c r="J224" s="41"/>
      <c r="K224" s="41"/>
      <c r="L224" s="45"/>
      <c r="M224" s="217"/>
      <c r="N224" s="218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135</v>
      </c>
      <c r="AU224" s="18" t="s">
        <v>84</v>
      </c>
    </row>
    <row r="225" s="13" customFormat="1">
      <c r="A225" s="13"/>
      <c r="B225" s="219"/>
      <c r="C225" s="220"/>
      <c r="D225" s="214" t="s">
        <v>137</v>
      </c>
      <c r="E225" s="221" t="s">
        <v>19</v>
      </c>
      <c r="F225" s="222" t="s">
        <v>335</v>
      </c>
      <c r="G225" s="220"/>
      <c r="H225" s="223">
        <v>1129.6500000000001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9" t="s">
        <v>137</v>
      </c>
      <c r="AU225" s="229" t="s">
        <v>84</v>
      </c>
      <c r="AV225" s="13" t="s">
        <v>84</v>
      </c>
      <c r="AW225" s="13" t="s">
        <v>35</v>
      </c>
      <c r="AX225" s="13" t="s">
        <v>81</v>
      </c>
      <c r="AY225" s="229" t="s">
        <v>126</v>
      </c>
    </row>
    <row r="226" s="2" customFormat="1" ht="14.4" customHeight="1">
      <c r="A226" s="39"/>
      <c r="B226" s="40"/>
      <c r="C226" s="201" t="s">
        <v>336</v>
      </c>
      <c r="D226" s="201" t="s">
        <v>128</v>
      </c>
      <c r="E226" s="202" t="s">
        <v>337</v>
      </c>
      <c r="F226" s="203" t="s">
        <v>338</v>
      </c>
      <c r="G226" s="204" t="s">
        <v>131</v>
      </c>
      <c r="H226" s="205">
        <v>239.40000000000001</v>
      </c>
      <c r="I226" s="206"/>
      <c r="J226" s="207">
        <f>ROUND(I226*H226,2)</f>
        <v>0</v>
      </c>
      <c r="K226" s="203" t="s">
        <v>132</v>
      </c>
      <c r="L226" s="45"/>
      <c r="M226" s="208" t="s">
        <v>19</v>
      </c>
      <c r="N226" s="209" t="s">
        <v>44</v>
      </c>
      <c r="O226" s="85"/>
      <c r="P226" s="210">
        <f>O226*H226</f>
        <v>0</v>
      </c>
      <c r="Q226" s="210">
        <v>0</v>
      </c>
      <c r="R226" s="210">
        <f>Q226*H226</f>
        <v>0</v>
      </c>
      <c r="S226" s="210">
        <v>0</v>
      </c>
      <c r="T226" s="21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2" t="s">
        <v>133</v>
      </c>
      <c r="AT226" s="212" t="s">
        <v>128</v>
      </c>
      <c r="AU226" s="212" t="s">
        <v>84</v>
      </c>
      <c r="AY226" s="18" t="s">
        <v>126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18" t="s">
        <v>81</v>
      </c>
      <c r="BK226" s="213">
        <f>ROUND(I226*H226,2)</f>
        <v>0</v>
      </c>
      <c r="BL226" s="18" t="s">
        <v>133</v>
      </c>
      <c r="BM226" s="212" t="s">
        <v>339</v>
      </c>
    </row>
    <row r="227" s="2" customFormat="1">
      <c r="A227" s="39"/>
      <c r="B227" s="40"/>
      <c r="C227" s="41"/>
      <c r="D227" s="214" t="s">
        <v>135</v>
      </c>
      <c r="E227" s="41"/>
      <c r="F227" s="215" t="s">
        <v>340</v>
      </c>
      <c r="G227" s="41"/>
      <c r="H227" s="41"/>
      <c r="I227" s="216"/>
      <c r="J227" s="41"/>
      <c r="K227" s="41"/>
      <c r="L227" s="45"/>
      <c r="M227" s="217"/>
      <c r="N227" s="218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135</v>
      </c>
      <c r="AU227" s="18" t="s">
        <v>84</v>
      </c>
    </row>
    <row r="228" s="13" customFormat="1">
      <c r="A228" s="13"/>
      <c r="B228" s="219"/>
      <c r="C228" s="220"/>
      <c r="D228" s="214" t="s">
        <v>137</v>
      </c>
      <c r="E228" s="221" t="s">
        <v>19</v>
      </c>
      <c r="F228" s="222" t="s">
        <v>341</v>
      </c>
      <c r="G228" s="220"/>
      <c r="H228" s="223">
        <v>239.40000000000001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137</v>
      </c>
      <c r="AU228" s="229" t="s">
        <v>84</v>
      </c>
      <c r="AV228" s="13" t="s">
        <v>84</v>
      </c>
      <c r="AW228" s="13" t="s">
        <v>35</v>
      </c>
      <c r="AX228" s="13" t="s">
        <v>81</v>
      </c>
      <c r="AY228" s="229" t="s">
        <v>126</v>
      </c>
    </row>
    <row r="229" s="2" customFormat="1" ht="14.4" customHeight="1">
      <c r="A229" s="39"/>
      <c r="B229" s="40"/>
      <c r="C229" s="201" t="s">
        <v>342</v>
      </c>
      <c r="D229" s="201" t="s">
        <v>128</v>
      </c>
      <c r="E229" s="202" t="s">
        <v>343</v>
      </c>
      <c r="F229" s="203" t="s">
        <v>344</v>
      </c>
      <c r="G229" s="204" t="s">
        <v>131</v>
      </c>
      <c r="H229" s="205">
        <v>853.79999999999995</v>
      </c>
      <c r="I229" s="206"/>
      <c r="J229" s="207">
        <f>ROUND(I229*H229,2)</f>
        <v>0</v>
      </c>
      <c r="K229" s="203" t="s">
        <v>132</v>
      </c>
      <c r="L229" s="45"/>
      <c r="M229" s="208" t="s">
        <v>19</v>
      </c>
      <c r="N229" s="209" t="s">
        <v>44</v>
      </c>
      <c r="O229" s="85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2" t="s">
        <v>133</v>
      </c>
      <c r="AT229" s="212" t="s">
        <v>128</v>
      </c>
      <c r="AU229" s="212" t="s">
        <v>84</v>
      </c>
      <c r="AY229" s="18" t="s">
        <v>126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8" t="s">
        <v>81</v>
      </c>
      <c r="BK229" s="213">
        <f>ROUND(I229*H229,2)</f>
        <v>0</v>
      </c>
      <c r="BL229" s="18" t="s">
        <v>133</v>
      </c>
      <c r="BM229" s="212" t="s">
        <v>345</v>
      </c>
    </row>
    <row r="230" s="2" customFormat="1">
      <c r="A230" s="39"/>
      <c r="B230" s="40"/>
      <c r="C230" s="41"/>
      <c r="D230" s="214" t="s">
        <v>135</v>
      </c>
      <c r="E230" s="41"/>
      <c r="F230" s="215" t="s">
        <v>346</v>
      </c>
      <c r="G230" s="41"/>
      <c r="H230" s="41"/>
      <c r="I230" s="216"/>
      <c r="J230" s="41"/>
      <c r="K230" s="41"/>
      <c r="L230" s="45"/>
      <c r="M230" s="217"/>
      <c r="N230" s="218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135</v>
      </c>
      <c r="AU230" s="18" t="s">
        <v>84</v>
      </c>
    </row>
    <row r="231" s="13" customFormat="1">
      <c r="A231" s="13"/>
      <c r="B231" s="219"/>
      <c r="C231" s="220"/>
      <c r="D231" s="214" t="s">
        <v>137</v>
      </c>
      <c r="E231" s="221" t="s">
        <v>19</v>
      </c>
      <c r="F231" s="222" t="s">
        <v>347</v>
      </c>
      <c r="G231" s="220"/>
      <c r="H231" s="223">
        <v>853.79999999999995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137</v>
      </c>
      <c r="AU231" s="229" t="s">
        <v>84</v>
      </c>
      <c r="AV231" s="13" t="s">
        <v>84</v>
      </c>
      <c r="AW231" s="13" t="s">
        <v>35</v>
      </c>
      <c r="AX231" s="13" t="s">
        <v>81</v>
      </c>
      <c r="AY231" s="229" t="s">
        <v>126</v>
      </c>
    </row>
    <row r="232" s="2" customFormat="1" ht="14.4" customHeight="1">
      <c r="A232" s="39"/>
      <c r="B232" s="40"/>
      <c r="C232" s="201" t="s">
        <v>348</v>
      </c>
      <c r="D232" s="201" t="s">
        <v>128</v>
      </c>
      <c r="E232" s="202" t="s">
        <v>349</v>
      </c>
      <c r="F232" s="203" t="s">
        <v>350</v>
      </c>
      <c r="G232" s="204" t="s">
        <v>131</v>
      </c>
      <c r="H232" s="205">
        <v>1093.2000000000001</v>
      </c>
      <c r="I232" s="206"/>
      <c r="J232" s="207">
        <f>ROUND(I232*H232,2)</f>
        <v>0</v>
      </c>
      <c r="K232" s="203" t="s">
        <v>132</v>
      </c>
      <c r="L232" s="45"/>
      <c r="M232" s="208" t="s">
        <v>19</v>
      </c>
      <c r="N232" s="209" t="s">
        <v>44</v>
      </c>
      <c r="O232" s="85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2" t="s">
        <v>133</v>
      </c>
      <c r="AT232" s="212" t="s">
        <v>128</v>
      </c>
      <c r="AU232" s="212" t="s">
        <v>84</v>
      </c>
      <c r="AY232" s="18" t="s">
        <v>126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8" t="s">
        <v>81</v>
      </c>
      <c r="BK232" s="213">
        <f>ROUND(I232*H232,2)</f>
        <v>0</v>
      </c>
      <c r="BL232" s="18" t="s">
        <v>133</v>
      </c>
      <c r="BM232" s="212" t="s">
        <v>351</v>
      </c>
    </row>
    <row r="233" s="2" customFormat="1">
      <c r="A233" s="39"/>
      <c r="B233" s="40"/>
      <c r="C233" s="41"/>
      <c r="D233" s="214" t="s">
        <v>135</v>
      </c>
      <c r="E233" s="41"/>
      <c r="F233" s="215" t="s">
        <v>352</v>
      </c>
      <c r="G233" s="41"/>
      <c r="H233" s="41"/>
      <c r="I233" s="216"/>
      <c r="J233" s="41"/>
      <c r="K233" s="41"/>
      <c r="L233" s="45"/>
      <c r="M233" s="217"/>
      <c r="N233" s="218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135</v>
      </c>
      <c r="AU233" s="18" t="s">
        <v>84</v>
      </c>
    </row>
    <row r="234" s="13" customFormat="1">
      <c r="A234" s="13"/>
      <c r="B234" s="219"/>
      <c r="C234" s="220"/>
      <c r="D234" s="214" t="s">
        <v>137</v>
      </c>
      <c r="E234" s="221" t="s">
        <v>19</v>
      </c>
      <c r="F234" s="222" t="s">
        <v>353</v>
      </c>
      <c r="G234" s="220"/>
      <c r="H234" s="223">
        <v>1093.2000000000001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137</v>
      </c>
      <c r="AU234" s="229" t="s">
        <v>84</v>
      </c>
      <c r="AV234" s="13" t="s">
        <v>84</v>
      </c>
      <c r="AW234" s="13" t="s">
        <v>35</v>
      </c>
      <c r="AX234" s="13" t="s">
        <v>81</v>
      </c>
      <c r="AY234" s="229" t="s">
        <v>126</v>
      </c>
    </row>
    <row r="235" s="2" customFormat="1" ht="14.4" customHeight="1">
      <c r="A235" s="39"/>
      <c r="B235" s="40"/>
      <c r="C235" s="201" t="s">
        <v>354</v>
      </c>
      <c r="D235" s="201" t="s">
        <v>128</v>
      </c>
      <c r="E235" s="202" t="s">
        <v>355</v>
      </c>
      <c r="F235" s="203" t="s">
        <v>356</v>
      </c>
      <c r="G235" s="204" t="s">
        <v>150</v>
      </c>
      <c r="H235" s="205">
        <v>168</v>
      </c>
      <c r="I235" s="206"/>
      <c r="J235" s="207">
        <f>ROUND(I235*H235,2)</f>
        <v>0</v>
      </c>
      <c r="K235" s="203" t="s">
        <v>132</v>
      </c>
      <c r="L235" s="45"/>
      <c r="M235" s="208" t="s">
        <v>19</v>
      </c>
      <c r="N235" s="209" t="s">
        <v>44</v>
      </c>
      <c r="O235" s="85"/>
      <c r="P235" s="210">
        <f>O235*H235</f>
        <v>0</v>
      </c>
      <c r="Q235" s="210">
        <v>0</v>
      </c>
      <c r="R235" s="210">
        <f>Q235*H235</f>
        <v>0</v>
      </c>
      <c r="S235" s="210">
        <v>0</v>
      </c>
      <c r="T235" s="21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2" t="s">
        <v>133</v>
      </c>
      <c r="AT235" s="212" t="s">
        <v>128</v>
      </c>
      <c r="AU235" s="212" t="s">
        <v>84</v>
      </c>
      <c r="AY235" s="18" t="s">
        <v>126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8" t="s">
        <v>81</v>
      </c>
      <c r="BK235" s="213">
        <f>ROUND(I235*H235,2)</f>
        <v>0</v>
      </c>
      <c r="BL235" s="18" t="s">
        <v>133</v>
      </c>
      <c r="BM235" s="212" t="s">
        <v>357</v>
      </c>
    </row>
    <row r="236" s="2" customFormat="1">
      <c r="A236" s="39"/>
      <c r="B236" s="40"/>
      <c r="C236" s="41"/>
      <c r="D236" s="214" t="s">
        <v>135</v>
      </c>
      <c r="E236" s="41"/>
      <c r="F236" s="215" t="s">
        <v>358</v>
      </c>
      <c r="G236" s="41"/>
      <c r="H236" s="41"/>
      <c r="I236" s="216"/>
      <c r="J236" s="41"/>
      <c r="K236" s="41"/>
      <c r="L236" s="45"/>
      <c r="M236" s="217"/>
      <c r="N236" s="218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135</v>
      </c>
      <c r="AU236" s="18" t="s">
        <v>84</v>
      </c>
    </row>
    <row r="237" s="2" customFormat="1" ht="14.4" customHeight="1">
      <c r="A237" s="39"/>
      <c r="B237" s="40"/>
      <c r="C237" s="201" t="s">
        <v>359</v>
      </c>
      <c r="D237" s="201" t="s">
        <v>128</v>
      </c>
      <c r="E237" s="202" t="s">
        <v>360</v>
      </c>
      <c r="F237" s="203" t="s">
        <v>361</v>
      </c>
      <c r="G237" s="204" t="s">
        <v>150</v>
      </c>
      <c r="H237" s="205">
        <v>168</v>
      </c>
      <c r="I237" s="206"/>
      <c r="J237" s="207">
        <f>ROUND(I237*H237,2)</f>
        <v>0</v>
      </c>
      <c r="K237" s="203" t="s">
        <v>132</v>
      </c>
      <c r="L237" s="45"/>
      <c r="M237" s="208" t="s">
        <v>19</v>
      </c>
      <c r="N237" s="209" t="s">
        <v>44</v>
      </c>
      <c r="O237" s="85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2" t="s">
        <v>133</v>
      </c>
      <c r="AT237" s="212" t="s">
        <v>128</v>
      </c>
      <c r="AU237" s="212" t="s">
        <v>84</v>
      </c>
      <c r="AY237" s="18" t="s">
        <v>126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8" t="s">
        <v>81</v>
      </c>
      <c r="BK237" s="213">
        <f>ROUND(I237*H237,2)</f>
        <v>0</v>
      </c>
      <c r="BL237" s="18" t="s">
        <v>133</v>
      </c>
      <c r="BM237" s="212" t="s">
        <v>362</v>
      </c>
    </row>
    <row r="238" s="2" customFormat="1">
      <c r="A238" s="39"/>
      <c r="B238" s="40"/>
      <c r="C238" s="41"/>
      <c r="D238" s="214" t="s">
        <v>135</v>
      </c>
      <c r="E238" s="41"/>
      <c r="F238" s="215" t="s">
        <v>363</v>
      </c>
      <c r="G238" s="41"/>
      <c r="H238" s="41"/>
      <c r="I238" s="216"/>
      <c r="J238" s="41"/>
      <c r="K238" s="41"/>
      <c r="L238" s="45"/>
      <c r="M238" s="217"/>
      <c r="N238" s="218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135</v>
      </c>
      <c r="AU238" s="18" t="s">
        <v>84</v>
      </c>
    </row>
    <row r="239" s="2" customFormat="1">
      <c r="A239" s="39"/>
      <c r="B239" s="40"/>
      <c r="C239" s="41"/>
      <c r="D239" s="214" t="s">
        <v>143</v>
      </c>
      <c r="E239" s="41"/>
      <c r="F239" s="230" t="s">
        <v>364</v>
      </c>
      <c r="G239" s="41"/>
      <c r="H239" s="41"/>
      <c r="I239" s="216"/>
      <c r="J239" s="41"/>
      <c r="K239" s="41"/>
      <c r="L239" s="45"/>
      <c r="M239" s="217"/>
      <c r="N239" s="218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143</v>
      </c>
      <c r="AU239" s="18" t="s">
        <v>84</v>
      </c>
    </row>
    <row r="240" s="13" customFormat="1">
      <c r="A240" s="13"/>
      <c r="B240" s="219"/>
      <c r="C240" s="220"/>
      <c r="D240" s="214" t="s">
        <v>137</v>
      </c>
      <c r="E240" s="221" t="s">
        <v>19</v>
      </c>
      <c r="F240" s="222" t="s">
        <v>365</v>
      </c>
      <c r="G240" s="220"/>
      <c r="H240" s="223">
        <v>168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137</v>
      </c>
      <c r="AU240" s="229" t="s">
        <v>84</v>
      </c>
      <c r="AV240" s="13" t="s">
        <v>84</v>
      </c>
      <c r="AW240" s="13" t="s">
        <v>35</v>
      </c>
      <c r="AX240" s="13" t="s">
        <v>81</v>
      </c>
      <c r="AY240" s="229" t="s">
        <v>126</v>
      </c>
    </row>
    <row r="241" s="2" customFormat="1" ht="14.4" customHeight="1">
      <c r="A241" s="39"/>
      <c r="B241" s="40"/>
      <c r="C241" s="252" t="s">
        <v>366</v>
      </c>
      <c r="D241" s="252" t="s">
        <v>309</v>
      </c>
      <c r="E241" s="253" t="s">
        <v>367</v>
      </c>
      <c r="F241" s="254" t="s">
        <v>368</v>
      </c>
      <c r="G241" s="255" t="s">
        <v>150</v>
      </c>
      <c r="H241" s="256">
        <v>168</v>
      </c>
      <c r="I241" s="257"/>
      <c r="J241" s="258">
        <f>ROUND(I241*H241,2)</f>
        <v>0</v>
      </c>
      <c r="K241" s="254" t="s">
        <v>19</v>
      </c>
      <c r="L241" s="259"/>
      <c r="M241" s="260" t="s">
        <v>19</v>
      </c>
      <c r="N241" s="261" t="s">
        <v>44</v>
      </c>
      <c r="O241" s="85"/>
      <c r="P241" s="210">
        <f>O241*H241</f>
        <v>0</v>
      </c>
      <c r="Q241" s="210">
        <v>0.027</v>
      </c>
      <c r="R241" s="210">
        <f>Q241*H241</f>
        <v>4.5359999999999996</v>
      </c>
      <c r="S241" s="210">
        <v>0</v>
      </c>
      <c r="T241" s="21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2" t="s">
        <v>175</v>
      </c>
      <c r="AT241" s="212" t="s">
        <v>309</v>
      </c>
      <c r="AU241" s="212" t="s">
        <v>84</v>
      </c>
      <c r="AY241" s="18" t="s">
        <v>126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8" t="s">
        <v>81</v>
      </c>
      <c r="BK241" s="213">
        <f>ROUND(I241*H241,2)</f>
        <v>0</v>
      </c>
      <c r="BL241" s="18" t="s">
        <v>133</v>
      </c>
      <c r="BM241" s="212" t="s">
        <v>369</v>
      </c>
    </row>
    <row r="242" s="2" customFormat="1">
      <c r="A242" s="39"/>
      <c r="B242" s="40"/>
      <c r="C242" s="41"/>
      <c r="D242" s="214" t="s">
        <v>135</v>
      </c>
      <c r="E242" s="41"/>
      <c r="F242" s="215" t="s">
        <v>368</v>
      </c>
      <c r="G242" s="41"/>
      <c r="H242" s="41"/>
      <c r="I242" s="216"/>
      <c r="J242" s="41"/>
      <c r="K242" s="41"/>
      <c r="L242" s="45"/>
      <c r="M242" s="217"/>
      <c r="N242" s="218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135</v>
      </c>
      <c r="AU242" s="18" t="s">
        <v>84</v>
      </c>
    </row>
    <row r="243" s="2" customFormat="1">
      <c r="A243" s="39"/>
      <c r="B243" s="40"/>
      <c r="C243" s="41"/>
      <c r="D243" s="214" t="s">
        <v>143</v>
      </c>
      <c r="E243" s="41"/>
      <c r="F243" s="230" t="s">
        <v>370</v>
      </c>
      <c r="G243" s="41"/>
      <c r="H243" s="41"/>
      <c r="I243" s="216"/>
      <c r="J243" s="41"/>
      <c r="K243" s="41"/>
      <c r="L243" s="45"/>
      <c r="M243" s="217"/>
      <c r="N243" s="218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143</v>
      </c>
      <c r="AU243" s="18" t="s">
        <v>84</v>
      </c>
    </row>
    <row r="244" s="2" customFormat="1" ht="14.4" customHeight="1">
      <c r="A244" s="39"/>
      <c r="B244" s="40"/>
      <c r="C244" s="201" t="s">
        <v>371</v>
      </c>
      <c r="D244" s="201" t="s">
        <v>128</v>
      </c>
      <c r="E244" s="202" t="s">
        <v>372</v>
      </c>
      <c r="F244" s="203" t="s">
        <v>373</v>
      </c>
      <c r="G244" s="204" t="s">
        <v>150</v>
      </c>
      <c r="H244" s="205">
        <v>168</v>
      </c>
      <c r="I244" s="206"/>
      <c r="J244" s="207">
        <f>ROUND(I244*H244,2)</f>
        <v>0</v>
      </c>
      <c r="K244" s="203" t="s">
        <v>132</v>
      </c>
      <c r="L244" s="45"/>
      <c r="M244" s="208" t="s">
        <v>19</v>
      </c>
      <c r="N244" s="209" t="s">
        <v>44</v>
      </c>
      <c r="O244" s="85"/>
      <c r="P244" s="210">
        <f>O244*H244</f>
        <v>0</v>
      </c>
      <c r="Q244" s="210">
        <v>5.0000000000000002E-05</v>
      </c>
      <c r="R244" s="210">
        <f>Q244*H244</f>
        <v>0.0084000000000000012</v>
      </c>
      <c r="S244" s="210">
        <v>0</v>
      </c>
      <c r="T244" s="21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2" t="s">
        <v>133</v>
      </c>
      <c r="AT244" s="212" t="s">
        <v>128</v>
      </c>
      <c r="AU244" s="212" t="s">
        <v>84</v>
      </c>
      <c r="AY244" s="18" t="s">
        <v>126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18" t="s">
        <v>81</v>
      </c>
      <c r="BK244" s="213">
        <f>ROUND(I244*H244,2)</f>
        <v>0</v>
      </c>
      <c r="BL244" s="18" t="s">
        <v>133</v>
      </c>
      <c r="BM244" s="212" t="s">
        <v>374</v>
      </c>
    </row>
    <row r="245" s="2" customFormat="1">
      <c r="A245" s="39"/>
      <c r="B245" s="40"/>
      <c r="C245" s="41"/>
      <c r="D245" s="214" t="s">
        <v>135</v>
      </c>
      <c r="E245" s="41"/>
      <c r="F245" s="215" t="s">
        <v>375</v>
      </c>
      <c r="G245" s="41"/>
      <c r="H245" s="41"/>
      <c r="I245" s="216"/>
      <c r="J245" s="41"/>
      <c r="K245" s="41"/>
      <c r="L245" s="45"/>
      <c r="M245" s="217"/>
      <c r="N245" s="218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135</v>
      </c>
      <c r="AU245" s="18" t="s">
        <v>84</v>
      </c>
    </row>
    <row r="246" s="2" customFormat="1" ht="14.4" customHeight="1">
      <c r="A246" s="39"/>
      <c r="B246" s="40"/>
      <c r="C246" s="252" t="s">
        <v>376</v>
      </c>
      <c r="D246" s="252" t="s">
        <v>309</v>
      </c>
      <c r="E246" s="253" t="s">
        <v>377</v>
      </c>
      <c r="F246" s="254" t="s">
        <v>378</v>
      </c>
      <c r="G246" s="255" t="s">
        <v>150</v>
      </c>
      <c r="H246" s="256">
        <v>504</v>
      </c>
      <c r="I246" s="257"/>
      <c r="J246" s="258">
        <f>ROUND(I246*H246,2)</f>
        <v>0</v>
      </c>
      <c r="K246" s="254" t="s">
        <v>132</v>
      </c>
      <c r="L246" s="259"/>
      <c r="M246" s="260" t="s">
        <v>19</v>
      </c>
      <c r="N246" s="261" t="s">
        <v>44</v>
      </c>
      <c r="O246" s="85"/>
      <c r="P246" s="210">
        <f>O246*H246</f>
        <v>0</v>
      </c>
      <c r="Q246" s="210">
        <v>0.0058999999999999999</v>
      </c>
      <c r="R246" s="210">
        <f>Q246*H246</f>
        <v>2.9735999999999998</v>
      </c>
      <c r="S246" s="210">
        <v>0</v>
      </c>
      <c r="T246" s="21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2" t="s">
        <v>175</v>
      </c>
      <c r="AT246" s="212" t="s">
        <v>309</v>
      </c>
      <c r="AU246" s="212" t="s">
        <v>84</v>
      </c>
      <c r="AY246" s="18" t="s">
        <v>126</v>
      </c>
      <c r="BE246" s="213">
        <f>IF(N246="základní",J246,0)</f>
        <v>0</v>
      </c>
      <c r="BF246" s="213">
        <f>IF(N246="snížená",J246,0)</f>
        <v>0</v>
      </c>
      <c r="BG246" s="213">
        <f>IF(N246="zákl. přenesená",J246,0)</f>
        <v>0</v>
      </c>
      <c r="BH246" s="213">
        <f>IF(N246="sníž. přenesená",J246,0)</f>
        <v>0</v>
      </c>
      <c r="BI246" s="213">
        <f>IF(N246="nulová",J246,0)</f>
        <v>0</v>
      </c>
      <c r="BJ246" s="18" t="s">
        <v>81</v>
      </c>
      <c r="BK246" s="213">
        <f>ROUND(I246*H246,2)</f>
        <v>0</v>
      </c>
      <c r="BL246" s="18" t="s">
        <v>133</v>
      </c>
      <c r="BM246" s="212" t="s">
        <v>379</v>
      </c>
    </row>
    <row r="247" s="2" customFormat="1">
      <c r="A247" s="39"/>
      <c r="B247" s="40"/>
      <c r="C247" s="41"/>
      <c r="D247" s="214" t="s">
        <v>135</v>
      </c>
      <c r="E247" s="41"/>
      <c r="F247" s="215" t="s">
        <v>378</v>
      </c>
      <c r="G247" s="41"/>
      <c r="H247" s="41"/>
      <c r="I247" s="216"/>
      <c r="J247" s="41"/>
      <c r="K247" s="41"/>
      <c r="L247" s="45"/>
      <c r="M247" s="217"/>
      <c r="N247" s="218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135</v>
      </c>
      <c r="AU247" s="18" t="s">
        <v>84</v>
      </c>
    </row>
    <row r="248" s="13" customFormat="1">
      <c r="A248" s="13"/>
      <c r="B248" s="219"/>
      <c r="C248" s="220"/>
      <c r="D248" s="214" t="s">
        <v>137</v>
      </c>
      <c r="E248" s="220"/>
      <c r="F248" s="222" t="s">
        <v>380</v>
      </c>
      <c r="G248" s="220"/>
      <c r="H248" s="223">
        <v>504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9" t="s">
        <v>137</v>
      </c>
      <c r="AU248" s="229" t="s">
        <v>84</v>
      </c>
      <c r="AV248" s="13" t="s">
        <v>84</v>
      </c>
      <c r="AW248" s="13" t="s">
        <v>4</v>
      </c>
      <c r="AX248" s="13" t="s">
        <v>81</v>
      </c>
      <c r="AY248" s="229" t="s">
        <v>126</v>
      </c>
    </row>
    <row r="249" s="2" customFormat="1" ht="14.4" customHeight="1">
      <c r="A249" s="39"/>
      <c r="B249" s="40"/>
      <c r="C249" s="201" t="s">
        <v>381</v>
      </c>
      <c r="D249" s="201" t="s">
        <v>128</v>
      </c>
      <c r="E249" s="202" t="s">
        <v>382</v>
      </c>
      <c r="F249" s="203" t="s">
        <v>383</v>
      </c>
      <c r="G249" s="204" t="s">
        <v>150</v>
      </c>
      <c r="H249" s="205">
        <v>168</v>
      </c>
      <c r="I249" s="206"/>
      <c r="J249" s="207">
        <f>ROUND(I249*H249,2)</f>
        <v>0</v>
      </c>
      <c r="K249" s="203" t="s">
        <v>132</v>
      </c>
      <c r="L249" s="45"/>
      <c r="M249" s="208" t="s">
        <v>19</v>
      </c>
      <c r="N249" s="209" t="s">
        <v>44</v>
      </c>
      <c r="O249" s="85"/>
      <c r="P249" s="210">
        <f>O249*H249</f>
        <v>0</v>
      </c>
      <c r="Q249" s="210">
        <v>0.0020799999999999998</v>
      </c>
      <c r="R249" s="210">
        <f>Q249*H249</f>
        <v>0.34943999999999997</v>
      </c>
      <c r="S249" s="210">
        <v>0</v>
      </c>
      <c r="T249" s="21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2" t="s">
        <v>133</v>
      </c>
      <c r="AT249" s="212" t="s">
        <v>128</v>
      </c>
      <c r="AU249" s="212" t="s">
        <v>84</v>
      </c>
      <c r="AY249" s="18" t="s">
        <v>126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8" t="s">
        <v>81</v>
      </c>
      <c r="BK249" s="213">
        <f>ROUND(I249*H249,2)</f>
        <v>0</v>
      </c>
      <c r="BL249" s="18" t="s">
        <v>133</v>
      </c>
      <c r="BM249" s="212" t="s">
        <v>384</v>
      </c>
    </row>
    <row r="250" s="2" customFormat="1">
      <c r="A250" s="39"/>
      <c r="B250" s="40"/>
      <c r="C250" s="41"/>
      <c r="D250" s="214" t="s">
        <v>135</v>
      </c>
      <c r="E250" s="41"/>
      <c r="F250" s="215" t="s">
        <v>385</v>
      </c>
      <c r="G250" s="41"/>
      <c r="H250" s="41"/>
      <c r="I250" s="216"/>
      <c r="J250" s="41"/>
      <c r="K250" s="41"/>
      <c r="L250" s="45"/>
      <c r="M250" s="217"/>
      <c r="N250" s="218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135</v>
      </c>
      <c r="AU250" s="18" t="s">
        <v>84</v>
      </c>
    </row>
    <row r="251" s="13" customFormat="1">
      <c r="A251" s="13"/>
      <c r="B251" s="219"/>
      <c r="C251" s="220"/>
      <c r="D251" s="214" t="s">
        <v>137</v>
      </c>
      <c r="E251" s="221" t="s">
        <v>19</v>
      </c>
      <c r="F251" s="222" t="s">
        <v>386</v>
      </c>
      <c r="G251" s="220"/>
      <c r="H251" s="223">
        <v>168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9" t="s">
        <v>137</v>
      </c>
      <c r="AU251" s="229" t="s">
        <v>84</v>
      </c>
      <c r="AV251" s="13" t="s">
        <v>84</v>
      </c>
      <c r="AW251" s="13" t="s">
        <v>35</v>
      </c>
      <c r="AX251" s="13" t="s">
        <v>81</v>
      </c>
      <c r="AY251" s="229" t="s">
        <v>126</v>
      </c>
    </row>
    <row r="252" s="2" customFormat="1" ht="14.4" customHeight="1">
      <c r="A252" s="39"/>
      <c r="B252" s="40"/>
      <c r="C252" s="201" t="s">
        <v>294</v>
      </c>
      <c r="D252" s="201" t="s">
        <v>128</v>
      </c>
      <c r="E252" s="202" t="s">
        <v>387</v>
      </c>
      <c r="F252" s="203" t="s">
        <v>388</v>
      </c>
      <c r="G252" s="204" t="s">
        <v>150</v>
      </c>
      <c r="H252" s="205">
        <v>168</v>
      </c>
      <c r="I252" s="206"/>
      <c r="J252" s="207">
        <f>ROUND(I252*H252,2)</f>
        <v>0</v>
      </c>
      <c r="K252" s="203" t="s">
        <v>132</v>
      </c>
      <c r="L252" s="45"/>
      <c r="M252" s="208" t="s">
        <v>19</v>
      </c>
      <c r="N252" s="209" t="s">
        <v>44</v>
      </c>
      <c r="O252" s="85"/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2" t="s">
        <v>133</v>
      </c>
      <c r="AT252" s="212" t="s">
        <v>128</v>
      </c>
      <c r="AU252" s="212" t="s">
        <v>84</v>
      </c>
      <c r="AY252" s="18" t="s">
        <v>126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8" t="s">
        <v>81</v>
      </c>
      <c r="BK252" s="213">
        <f>ROUND(I252*H252,2)</f>
        <v>0</v>
      </c>
      <c r="BL252" s="18" t="s">
        <v>133</v>
      </c>
      <c r="BM252" s="212" t="s">
        <v>389</v>
      </c>
    </row>
    <row r="253" s="2" customFormat="1">
      <c r="A253" s="39"/>
      <c r="B253" s="40"/>
      <c r="C253" s="41"/>
      <c r="D253" s="214" t="s">
        <v>135</v>
      </c>
      <c r="E253" s="41"/>
      <c r="F253" s="215" t="s">
        <v>390</v>
      </c>
      <c r="G253" s="41"/>
      <c r="H253" s="41"/>
      <c r="I253" s="216"/>
      <c r="J253" s="41"/>
      <c r="K253" s="41"/>
      <c r="L253" s="45"/>
      <c r="M253" s="217"/>
      <c r="N253" s="21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135</v>
      </c>
      <c r="AU253" s="18" t="s">
        <v>84</v>
      </c>
    </row>
    <row r="254" s="13" customFormat="1">
      <c r="A254" s="13"/>
      <c r="B254" s="219"/>
      <c r="C254" s="220"/>
      <c r="D254" s="214" t="s">
        <v>137</v>
      </c>
      <c r="E254" s="221" t="s">
        <v>19</v>
      </c>
      <c r="F254" s="222" t="s">
        <v>386</v>
      </c>
      <c r="G254" s="220"/>
      <c r="H254" s="223">
        <v>168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9" t="s">
        <v>137</v>
      </c>
      <c r="AU254" s="229" t="s">
        <v>84</v>
      </c>
      <c r="AV254" s="13" t="s">
        <v>84</v>
      </c>
      <c r="AW254" s="13" t="s">
        <v>35</v>
      </c>
      <c r="AX254" s="13" t="s">
        <v>81</v>
      </c>
      <c r="AY254" s="229" t="s">
        <v>126</v>
      </c>
    </row>
    <row r="255" s="2" customFormat="1" ht="14.4" customHeight="1">
      <c r="A255" s="39"/>
      <c r="B255" s="40"/>
      <c r="C255" s="252" t="s">
        <v>391</v>
      </c>
      <c r="D255" s="252" t="s">
        <v>309</v>
      </c>
      <c r="E255" s="253" t="s">
        <v>392</v>
      </c>
      <c r="F255" s="254" t="s">
        <v>393</v>
      </c>
      <c r="G255" s="255" t="s">
        <v>312</v>
      </c>
      <c r="H255" s="256">
        <v>42</v>
      </c>
      <c r="I255" s="257"/>
      <c r="J255" s="258">
        <f>ROUND(I255*H255,2)</f>
        <v>0</v>
      </c>
      <c r="K255" s="254" t="s">
        <v>132</v>
      </c>
      <c r="L255" s="259"/>
      <c r="M255" s="260" t="s">
        <v>19</v>
      </c>
      <c r="N255" s="261" t="s">
        <v>44</v>
      </c>
      <c r="O255" s="85"/>
      <c r="P255" s="210">
        <f>O255*H255</f>
        <v>0</v>
      </c>
      <c r="Q255" s="210">
        <v>0.001</v>
      </c>
      <c r="R255" s="210">
        <f>Q255*H255</f>
        <v>0.042000000000000003</v>
      </c>
      <c r="S255" s="210">
        <v>0</v>
      </c>
      <c r="T255" s="21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2" t="s">
        <v>175</v>
      </c>
      <c r="AT255" s="212" t="s">
        <v>309</v>
      </c>
      <c r="AU255" s="212" t="s">
        <v>84</v>
      </c>
      <c r="AY255" s="18" t="s">
        <v>126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8" t="s">
        <v>81</v>
      </c>
      <c r="BK255" s="213">
        <f>ROUND(I255*H255,2)</f>
        <v>0</v>
      </c>
      <c r="BL255" s="18" t="s">
        <v>133</v>
      </c>
      <c r="BM255" s="212" t="s">
        <v>394</v>
      </c>
    </row>
    <row r="256" s="2" customFormat="1">
      <c r="A256" s="39"/>
      <c r="B256" s="40"/>
      <c r="C256" s="41"/>
      <c r="D256" s="214" t="s">
        <v>135</v>
      </c>
      <c r="E256" s="41"/>
      <c r="F256" s="215" t="s">
        <v>393</v>
      </c>
      <c r="G256" s="41"/>
      <c r="H256" s="41"/>
      <c r="I256" s="216"/>
      <c r="J256" s="41"/>
      <c r="K256" s="41"/>
      <c r="L256" s="45"/>
      <c r="M256" s="217"/>
      <c r="N256" s="21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135</v>
      </c>
      <c r="AU256" s="18" t="s">
        <v>84</v>
      </c>
    </row>
    <row r="257" s="2" customFormat="1">
      <c r="A257" s="39"/>
      <c r="B257" s="40"/>
      <c r="C257" s="41"/>
      <c r="D257" s="214" t="s">
        <v>143</v>
      </c>
      <c r="E257" s="41"/>
      <c r="F257" s="230" t="s">
        <v>395</v>
      </c>
      <c r="G257" s="41"/>
      <c r="H257" s="41"/>
      <c r="I257" s="216"/>
      <c r="J257" s="41"/>
      <c r="K257" s="41"/>
      <c r="L257" s="45"/>
      <c r="M257" s="217"/>
      <c r="N257" s="218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143</v>
      </c>
      <c r="AU257" s="18" t="s">
        <v>84</v>
      </c>
    </row>
    <row r="258" s="13" customFormat="1">
      <c r="A258" s="13"/>
      <c r="B258" s="219"/>
      <c r="C258" s="220"/>
      <c r="D258" s="214" t="s">
        <v>137</v>
      </c>
      <c r="E258" s="220"/>
      <c r="F258" s="222" t="s">
        <v>396</v>
      </c>
      <c r="G258" s="220"/>
      <c r="H258" s="223">
        <v>42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9" t="s">
        <v>137</v>
      </c>
      <c r="AU258" s="229" t="s">
        <v>84</v>
      </c>
      <c r="AV258" s="13" t="s">
        <v>84</v>
      </c>
      <c r="AW258" s="13" t="s">
        <v>4</v>
      </c>
      <c r="AX258" s="13" t="s">
        <v>81</v>
      </c>
      <c r="AY258" s="229" t="s">
        <v>126</v>
      </c>
    </row>
    <row r="259" s="2" customFormat="1" ht="14.4" customHeight="1">
      <c r="A259" s="39"/>
      <c r="B259" s="40"/>
      <c r="C259" s="201" t="s">
        <v>397</v>
      </c>
      <c r="D259" s="201" t="s">
        <v>128</v>
      </c>
      <c r="E259" s="202" t="s">
        <v>398</v>
      </c>
      <c r="F259" s="203" t="s">
        <v>399</v>
      </c>
      <c r="G259" s="204" t="s">
        <v>131</v>
      </c>
      <c r="H259" s="205">
        <v>5144.8000000000002</v>
      </c>
      <c r="I259" s="206"/>
      <c r="J259" s="207">
        <f>ROUND(I259*H259,2)</f>
        <v>0</v>
      </c>
      <c r="K259" s="203" t="s">
        <v>132</v>
      </c>
      <c r="L259" s="45"/>
      <c r="M259" s="208" t="s">
        <v>19</v>
      </c>
      <c r="N259" s="209" t="s">
        <v>44</v>
      </c>
      <c r="O259" s="85"/>
      <c r="P259" s="210">
        <f>O259*H259</f>
        <v>0</v>
      </c>
      <c r="Q259" s="210">
        <v>0</v>
      </c>
      <c r="R259" s="210">
        <f>Q259*H259</f>
        <v>0</v>
      </c>
      <c r="S259" s="210">
        <v>0</v>
      </c>
      <c r="T259" s="21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2" t="s">
        <v>133</v>
      </c>
      <c r="AT259" s="212" t="s">
        <v>128</v>
      </c>
      <c r="AU259" s="212" t="s">
        <v>84</v>
      </c>
      <c r="AY259" s="18" t="s">
        <v>126</v>
      </c>
      <c r="BE259" s="213">
        <f>IF(N259="základní",J259,0)</f>
        <v>0</v>
      </c>
      <c r="BF259" s="213">
        <f>IF(N259="snížená",J259,0)</f>
        <v>0</v>
      </c>
      <c r="BG259" s="213">
        <f>IF(N259="zákl. přenesená",J259,0)</f>
        <v>0</v>
      </c>
      <c r="BH259" s="213">
        <f>IF(N259="sníž. přenesená",J259,0)</f>
        <v>0</v>
      </c>
      <c r="BI259" s="213">
        <f>IF(N259="nulová",J259,0)</f>
        <v>0</v>
      </c>
      <c r="BJ259" s="18" t="s">
        <v>81</v>
      </c>
      <c r="BK259" s="213">
        <f>ROUND(I259*H259,2)</f>
        <v>0</v>
      </c>
      <c r="BL259" s="18" t="s">
        <v>133</v>
      </c>
      <c r="BM259" s="212" t="s">
        <v>400</v>
      </c>
    </row>
    <row r="260" s="2" customFormat="1">
      <c r="A260" s="39"/>
      <c r="B260" s="40"/>
      <c r="C260" s="41"/>
      <c r="D260" s="214" t="s">
        <v>135</v>
      </c>
      <c r="E260" s="41"/>
      <c r="F260" s="215" t="s">
        <v>401</v>
      </c>
      <c r="G260" s="41"/>
      <c r="H260" s="41"/>
      <c r="I260" s="216"/>
      <c r="J260" s="41"/>
      <c r="K260" s="41"/>
      <c r="L260" s="45"/>
      <c r="M260" s="217"/>
      <c r="N260" s="218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135</v>
      </c>
      <c r="AU260" s="18" t="s">
        <v>84</v>
      </c>
    </row>
    <row r="261" s="13" customFormat="1">
      <c r="A261" s="13"/>
      <c r="B261" s="219"/>
      <c r="C261" s="220"/>
      <c r="D261" s="214" t="s">
        <v>137</v>
      </c>
      <c r="E261" s="221" t="s">
        <v>19</v>
      </c>
      <c r="F261" s="222" t="s">
        <v>402</v>
      </c>
      <c r="G261" s="220"/>
      <c r="H261" s="223">
        <v>5144.8000000000002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9" t="s">
        <v>137</v>
      </c>
      <c r="AU261" s="229" t="s">
        <v>84</v>
      </c>
      <c r="AV261" s="13" t="s">
        <v>84</v>
      </c>
      <c r="AW261" s="13" t="s">
        <v>35</v>
      </c>
      <c r="AX261" s="13" t="s">
        <v>81</v>
      </c>
      <c r="AY261" s="229" t="s">
        <v>126</v>
      </c>
    </row>
    <row r="262" s="2" customFormat="1" ht="14.4" customHeight="1">
      <c r="A262" s="39"/>
      <c r="B262" s="40"/>
      <c r="C262" s="201" t="s">
        <v>403</v>
      </c>
      <c r="D262" s="201" t="s">
        <v>128</v>
      </c>
      <c r="E262" s="202" t="s">
        <v>404</v>
      </c>
      <c r="F262" s="203" t="s">
        <v>405</v>
      </c>
      <c r="G262" s="204" t="s">
        <v>193</v>
      </c>
      <c r="H262" s="205">
        <v>16.800000000000001</v>
      </c>
      <c r="I262" s="206"/>
      <c r="J262" s="207">
        <f>ROUND(I262*H262,2)</f>
        <v>0</v>
      </c>
      <c r="K262" s="203" t="s">
        <v>132</v>
      </c>
      <c r="L262" s="45"/>
      <c r="M262" s="208" t="s">
        <v>19</v>
      </c>
      <c r="N262" s="209" t="s">
        <v>44</v>
      </c>
      <c r="O262" s="85"/>
      <c r="P262" s="210">
        <f>O262*H262</f>
        <v>0</v>
      </c>
      <c r="Q262" s="210">
        <v>0</v>
      </c>
      <c r="R262" s="210">
        <f>Q262*H262</f>
        <v>0</v>
      </c>
      <c r="S262" s="210">
        <v>0</v>
      </c>
      <c r="T262" s="21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2" t="s">
        <v>133</v>
      </c>
      <c r="AT262" s="212" t="s">
        <v>128</v>
      </c>
      <c r="AU262" s="212" t="s">
        <v>84</v>
      </c>
      <c r="AY262" s="18" t="s">
        <v>126</v>
      </c>
      <c r="BE262" s="213">
        <f>IF(N262="základní",J262,0)</f>
        <v>0</v>
      </c>
      <c r="BF262" s="213">
        <f>IF(N262="snížená",J262,0)</f>
        <v>0</v>
      </c>
      <c r="BG262" s="213">
        <f>IF(N262="zákl. přenesená",J262,0)</f>
        <v>0</v>
      </c>
      <c r="BH262" s="213">
        <f>IF(N262="sníž. přenesená",J262,0)</f>
        <v>0</v>
      </c>
      <c r="BI262" s="213">
        <f>IF(N262="nulová",J262,0)</f>
        <v>0</v>
      </c>
      <c r="BJ262" s="18" t="s">
        <v>81</v>
      </c>
      <c r="BK262" s="213">
        <f>ROUND(I262*H262,2)</f>
        <v>0</v>
      </c>
      <c r="BL262" s="18" t="s">
        <v>133</v>
      </c>
      <c r="BM262" s="212" t="s">
        <v>406</v>
      </c>
    </row>
    <row r="263" s="2" customFormat="1">
      <c r="A263" s="39"/>
      <c r="B263" s="40"/>
      <c r="C263" s="41"/>
      <c r="D263" s="214" t="s">
        <v>135</v>
      </c>
      <c r="E263" s="41"/>
      <c r="F263" s="215" t="s">
        <v>407</v>
      </c>
      <c r="G263" s="41"/>
      <c r="H263" s="41"/>
      <c r="I263" s="216"/>
      <c r="J263" s="41"/>
      <c r="K263" s="41"/>
      <c r="L263" s="45"/>
      <c r="M263" s="217"/>
      <c r="N263" s="218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135</v>
      </c>
      <c r="AU263" s="18" t="s">
        <v>84</v>
      </c>
    </row>
    <row r="264" s="13" customFormat="1">
      <c r="A264" s="13"/>
      <c r="B264" s="219"/>
      <c r="C264" s="220"/>
      <c r="D264" s="214" t="s">
        <v>137</v>
      </c>
      <c r="E264" s="221" t="s">
        <v>19</v>
      </c>
      <c r="F264" s="222" t="s">
        <v>408</v>
      </c>
      <c r="G264" s="220"/>
      <c r="H264" s="223">
        <v>16.800000000000001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9" t="s">
        <v>137</v>
      </c>
      <c r="AU264" s="229" t="s">
        <v>84</v>
      </c>
      <c r="AV264" s="13" t="s">
        <v>84</v>
      </c>
      <c r="AW264" s="13" t="s">
        <v>35</v>
      </c>
      <c r="AX264" s="13" t="s">
        <v>81</v>
      </c>
      <c r="AY264" s="229" t="s">
        <v>126</v>
      </c>
    </row>
    <row r="265" s="2" customFormat="1" ht="14.4" customHeight="1">
      <c r="A265" s="39"/>
      <c r="B265" s="40"/>
      <c r="C265" s="201" t="s">
        <v>409</v>
      </c>
      <c r="D265" s="201" t="s">
        <v>128</v>
      </c>
      <c r="E265" s="202" t="s">
        <v>410</v>
      </c>
      <c r="F265" s="203" t="s">
        <v>411</v>
      </c>
      <c r="G265" s="204" t="s">
        <v>193</v>
      </c>
      <c r="H265" s="205">
        <v>30.869</v>
      </c>
      <c r="I265" s="206"/>
      <c r="J265" s="207">
        <f>ROUND(I265*H265,2)</f>
        <v>0</v>
      </c>
      <c r="K265" s="203" t="s">
        <v>132</v>
      </c>
      <c r="L265" s="45"/>
      <c r="M265" s="208" t="s">
        <v>19</v>
      </c>
      <c r="N265" s="209" t="s">
        <v>44</v>
      </c>
      <c r="O265" s="85"/>
      <c r="P265" s="210">
        <f>O265*H265</f>
        <v>0</v>
      </c>
      <c r="Q265" s="210">
        <v>0</v>
      </c>
      <c r="R265" s="210">
        <f>Q265*H265</f>
        <v>0</v>
      </c>
      <c r="S265" s="210">
        <v>0</v>
      </c>
      <c r="T265" s="21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2" t="s">
        <v>133</v>
      </c>
      <c r="AT265" s="212" t="s">
        <v>128</v>
      </c>
      <c r="AU265" s="212" t="s">
        <v>84</v>
      </c>
      <c r="AY265" s="18" t="s">
        <v>126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8" t="s">
        <v>81</v>
      </c>
      <c r="BK265" s="213">
        <f>ROUND(I265*H265,2)</f>
        <v>0</v>
      </c>
      <c r="BL265" s="18" t="s">
        <v>133</v>
      </c>
      <c r="BM265" s="212" t="s">
        <v>412</v>
      </c>
    </row>
    <row r="266" s="2" customFormat="1">
      <c r="A266" s="39"/>
      <c r="B266" s="40"/>
      <c r="C266" s="41"/>
      <c r="D266" s="214" t="s">
        <v>135</v>
      </c>
      <c r="E266" s="41"/>
      <c r="F266" s="215" t="s">
        <v>413</v>
      </c>
      <c r="G266" s="41"/>
      <c r="H266" s="41"/>
      <c r="I266" s="216"/>
      <c r="J266" s="41"/>
      <c r="K266" s="41"/>
      <c r="L266" s="45"/>
      <c r="M266" s="217"/>
      <c r="N266" s="218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135</v>
      </c>
      <c r="AU266" s="18" t="s">
        <v>84</v>
      </c>
    </row>
    <row r="267" s="13" customFormat="1">
      <c r="A267" s="13"/>
      <c r="B267" s="219"/>
      <c r="C267" s="220"/>
      <c r="D267" s="214" t="s">
        <v>137</v>
      </c>
      <c r="E267" s="221" t="s">
        <v>19</v>
      </c>
      <c r="F267" s="222" t="s">
        <v>414</v>
      </c>
      <c r="G267" s="220"/>
      <c r="H267" s="223">
        <v>30.869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137</v>
      </c>
      <c r="AU267" s="229" t="s">
        <v>84</v>
      </c>
      <c r="AV267" s="13" t="s">
        <v>84</v>
      </c>
      <c r="AW267" s="13" t="s">
        <v>35</v>
      </c>
      <c r="AX267" s="13" t="s">
        <v>81</v>
      </c>
      <c r="AY267" s="229" t="s">
        <v>126</v>
      </c>
    </row>
    <row r="268" s="12" customFormat="1" ht="22.8" customHeight="1">
      <c r="A268" s="12"/>
      <c r="B268" s="185"/>
      <c r="C268" s="186"/>
      <c r="D268" s="187" t="s">
        <v>72</v>
      </c>
      <c r="E268" s="199" t="s">
        <v>84</v>
      </c>
      <c r="F268" s="199" t="s">
        <v>415</v>
      </c>
      <c r="G268" s="186"/>
      <c r="H268" s="186"/>
      <c r="I268" s="189"/>
      <c r="J268" s="200">
        <f>BK268</f>
        <v>0</v>
      </c>
      <c r="K268" s="186"/>
      <c r="L268" s="191"/>
      <c r="M268" s="192"/>
      <c r="N268" s="193"/>
      <c r="O268" s="193"/>
      <c r="P268" s="194">
        <f>SUM(P269:P299)</f>
        <v>0</v>
      </c>
      <c r="Q268" s="193"/>
      <c r="R268" s="194">
        <f>SUM(R269:R299)</f>
        <v>345.84198179999999</v>
      </c>
      <c r="S268" s="193"/>
      <c r="T268" s="195">
        <f>SUM(T269:T299)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6" t="s">
        <v>81</v>
      </c>
      <c r="AT268" s="197" t="s">
        <v>72</v>
      </c>
      <c r="AU268" s="197" t="s">
        <v>81</v>
      </c>
      <c r="AY268" s="196" t="s">
        <v>126</v>
      </c>
      <c r="BK268" s="198">
        <f>SUM(BK269:BK299)</f>
        <v>0</v>
      </c>
    </row>
    <row r="269" s="2" customFormat="1" ht="14.4" customHeight="1">
      <c r="A269" s="39"/>
      <c r="B269" s="40"/>
      <c r="C269" s="201" t="s">
        <v>416</v>
      </c>
      <c r="D269" s="201" t="s">
        <v>128</v>
      </c>
      <c r="E269" s="202" t="s">
        <v>417</v>
      </c>
      <c r="F269" s="203" t="s">
        <v>418</v>
      </c>
      <c r="G269" s="204" t="s">
        <v>193</v>
      </c>
      <c r="H269" s="205">
        <v>42</v>
      </c>
      <c r="I269" s="206"/>
      <c r="J269" s="207">
        <f>ROUND(I269*H269,2)</f>
        <v>0</v>
      </c>
      <c r="K269" s="203" t="s">
        <v>132</v>
      </c>
      <c r="L269" s="45"/>
      <c r="M269" s="208" t="s">
        <v>19</v>
      </c>
      <c r="N269" s="209" t="s">
        <v>44</v>
      </c>
      <c r="O269" s="85"/>
      <c r="P269" s="210">
        <f>O269*H269</f>
        <v>0</v>
      </c>
      <c r="Q269" s="210">
        <v>1.6299999999999999</v>
      </c>
      <c r="R269" s="210">
        <f>Q269*H269</f>
        <v>68.459999999999994</v>
      </c>
      <c r="S269" s="210">
        <v>0</v>
      </c>
      <c r="T269" s="21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2" t="s">
        <v>133</v>
      </c>
      <c r="AT269" s="212" t="s">
        <v>128</v>
      </c>
      <c r="AU269" s="212" t="s">
        <v>84</v>
      </c>
      <c r="AY269" s="18" t="s">
        <v>126</v>
      </c>
      <c r="BE269" s="213">
        <f>IF(N269="základní",J269,0)</f>
        <v>0</v>
      </c>
      <c r="BF269" s="213">
        <f>IF(N269="snížená",J269,0)</f>
        <v>0</v>
      </c>
      <c r="BG269" s="213">
        <f>IF(N269="zákl. přenesená",J269,0)</f>
        <v>0</v>
      </c>
      <c r="BH269" s="213">
        <f>IF(N269="sníž. přenesená",J269,0)</f>
        <v>0</v>
      </c>
      <c r="BI269" s="213">
        <f>IF(N269="nulová",J269,0)</f>
        <v>0</v>
      </c>
      <c r="BJ269" s="18" t="s">
        <v>81</v>
      </c>
      <c r="BK269" s="213">
        <f>ROUND(I269*H269,2)</f>
        <v>0</v>
      </c>
      <c r="BL269" s="18" t="s">
        <v>133</v>
      </c>
      <c r="BM269" s="212" t="s">
        <v>419</v>
      </c>
    </row>
    <row r="270" s="2" customFormat="1">
      <c r="A270" s="39"/>
      <c r="B270" s="40"/>
      <c r="C270" s="41"/>
      <c r="D270" s="214" t="s">
        <v>135</v>
      </c>
      <c r="E270" s="41"/>
      <c r="F270" s="215" t="s">
        <v>420</v>
      </c>
      <c r="G270" s="41"/>
      <c r="H270" s="41"/>
      <c r="I270" s="216"/>
      <c r="J270" s="41"/>
      <c r="K270" s="41"/>
      <c r="L270" s="45"/>
      <c r="M270" s="217"/>
      <c r="N270" s="218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135</v>
      </c>
      <c r="AU270" s="18" t="s">
        <v>84</v>
      </c>
    </row>
    <row r="271" s="2" customFormat="1">
      <c r="A271" s="39"/>
      <c r="B271" s="40"/>
      <c r="C271" s="41"/>
      <c r="D271" s="214" t="s">
        <v>143</v>
      </c>
      <c r="E271" s="41"/>
      <c r="F271" s="230" t="s">
        <v>421</v>
      </c>
      <c r="G271" s="41"/>
      <c r="H271" s="41"/>
      <c r="I271" s="216"/>
      <c r="J271" s="41"/>
      <c r="K271" s="41"/>
      <c r="L271" s="45"/>
      <c r="M271" s="217"/>
      <c r="N271" s="218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143</v>
      </c>
      <c r="AU271" s="18" t="s">
        <v>84</v>
      </c>
    </row>
    <row r="272" s="14" customFormat="1">
      <c r="A272" s="14"/>
      <c r="B272" s="231"/>
      <c r="C272" s="232"/>
      <c r="D272" s="214" t="s">
        <v>137</v>
      </c>
      <c r="E272" s="233" t="s">
        <v>19</v>
      </c>
      <c r="F272" s="234" t="s">
        <v>422</v>
      </c>
      <c r="G272" s="232"/>
      <c r="H272" s="233" t="s">
        <v>19</v>
      </c>
      <c r="I272" s="235"/>
      <c r="J272" s="232"/>
      <c r="K272" s="232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137</v>
      </c>
      <c r="AU272" s="240" t="s">
        <v>84</v>
      </c>
      <c r="AV272" s="14" t="s">
        <v>81</v>
      </c>
      <c r="AW272" s="14" t="s">
        <v>35</v>
      </c>
      <c r="AX272" s="14" t="s">
        <v>73</v>
      </c>
      <c r="AY272" s="240" t="s">
        <v>126</v>
      </c>
    </row>
    <row r="273" s="13" customFormat="1">
      <c r="A273" s="13"/>
      <c r="B273" s="219"/>
      <c r="C273" s="220"/>
      <c r="D273" s="214" t="s">
        <v>137</v>
      </c>
      <c r="E273" s="221" t="s">
        <v>19</v>
      </c>
      <c r="F273" s="222" t="s">
        <v>294</v>
      </c>
      <c r="G273" s="220"/>
      <c r="H273" s="223">
        <v>42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9" t="s">
        <v>137</v>
      </c>
      <c r="AU273" s="229" t="s">
        <v>84</v>
      </c>
      <c r="AV273" s="13" t="s">
        <v>84</v>
      </c>
      <c r="AW273" s="13" t="s">
        <v>35</v>
      </c>
      <c r="AX273" s="13" t="s">
        <v>81</v>
      </c>
      <c r="AY273" s="229" t="s">
        <v>126</v>
      </c>
    </row>
    <row r="274" s="2" customFormat="1" ht="14.4" customHeight="1">
      <c r="A274" s="39"/>
      <c r="B274" s="40"/>
      <c r="C274" s="201" t="s">
        <v>423</v>
      </c>
      <c r="D274" s="201" t="s">
        <v>128</v>
      </c>
      <c r="E274" s="202" t="s">
        <v>424</v>
      </c>
      <c r="F274" s="203" t="s">
        <v>425</v>
      </c>
      <c r="G274" s="204" t="s">
        <v>131</v>
      </c>
      <c r="H274" s="205">
        <v>3239.7199999999998</v>
      </c>
      <c r="I274" s="206"/>
      <c r="J274" s="207">
        <f>ROUND(I274*H274,2)</f>
        <v>0</v>
      </c>
      <c r="K274" s="203" t="s">
        <v>132</v>
      </c>
      <c r="L274" s="45"/>
      <c r="M274" s="208" t="s">
        <v>19</v>
      </c>
      <c r="N274" s="209" t="s">
        <v>44</v>
      </c>
      <c r="O274" s="85"/>
      <c r="P274" s="210">
        <f>O274*H274</f>
        <v>0</v>
      </c>
      <c r="Q274" s="210">
        <v>0.00031</v>
      </c>
      <c r="R274" s="210">
        <f>Q274*H274</f>
        <v>1.0043131999999999</v>
      </c>
      <c r="S274" s="210">
        <v>0</v>
      </c>
      <c r="T274" s="21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2" t="s">
        <v>133</v>
      </c>
      <c r="AT274" s="212" t="s">
        <v>128</v>
      </c>
      <c r="AU274" s="212" t="s">
        <v>84</v>
      </c>
      <c r="AY274" s="18" t="s">
        <v>126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18" t="s">
        <v>81</v>
      </c>
      <c r="BK274" s="213">
        <f>ROUND(I274*H274,2)</f>
        <v>0</v>
      </c>
      <c r="BL274" s="18" t="s">
        <v>133</v>
      </c>
      <c r="BM274" s="212" t="s">
        <v>426</v>
      </c>
    </row>
    <row r="275" s="2" customFormat="1">
      <c r="A275" s="39"/>
      <c r="B275" s="40"/>
      <c r="C275" s="41"/>
      <c r="D275" s="214" t="s">
        <v>135</v>
      </c>
      <c r="E275" s="41"/>
      <c r="F275" s="215" t="s">
        <v>427</v>
      </c>
      <c r="G275" s="41"/>
      <c r="H275" s="41"/>
      <c r="I275" s="216"/>
      <c r="J275" s="41"/>
      <c r="K275" s="41"/>
      <c r="L275" s="45"/>
      <c r="M275" s="217"/>
      <c r="N275" s="218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135</v>
      </c>
      <c r="AU275" s="18" t="s">
        <v>84</v>
      </c>
    </row>
    <row r="276" s="14" customFormat="1">
      <c r="A276" s="14"/>
      <c r="B276" s="231"/>
      <c r="C276" s="232"/>
      <c r="D276" s="214" t="s">
        <v>137</v>
      </c>
      <c r="E276" s="233" t="s">
        <v>19</v>
      </c>
      <c r="F276" s="234" t="s">
        <v>428</v>
      </c>
      <c r="G276" s="232"/>
      <c r="H276" s="233" t="s">
        <v>19</v>
      </c>
      <c r="I276" s="235"/>
      <c r="J276" s="232"/>
      <c r="K276" s="232"/>
      <c r="L276" s="236"/>
      <c r="M276" s="237"/>
      <c r="N276" s="238"/>
      <c r="O276" s="238"/>
      <c r="P276" s="238"/>
      <c r="Q276" s="238"/>
      <c r="R276" s="238"/>
      <c r="S276" s="238"/>
      <c r="T276" s="23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0" t="s">
        <v>137</v>
      </c>
      <c r="AU276" s="240" t="s">
        <v>84</v>
      </c>
      <c r="AV276" s="14" t="s">
        <v>81</v>
      </c>
      <c r="AW276" s="14" t="s">
        <v>35</v>
      </c>
      <c r="AX276" s="14" t="s">
        <v>73</v>
      </c>
      <c r="AY276" s="240" t="s">
        <v>126</v>
      </c>
    </row>
    <row r="277" s="13" customFormat="1">
      <c r="A277" s="13"/>
      <c r="B277" s="219"/>
      <c r="C277" s="220"/>
      <c r="D277" s="214" t="s">
        <v>137</v>
      </c>
      <c r="E277" s="221" t="s">
        <v>19</v>
      </c>
      <c r="F277" s="222" t="s">
        <v>429</v>
      </c>
      <c r="G277" s="220"/>
      <c r="H277" s="223">
        <v>3046.1199999999999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9" t="s">
        <v>137</v>
      </c>
      <c r="AU277" s="229" t="s">
        <v>84</v>
      </c>
      <c r="AV277" s="13" t="s">
        <v>84</v>
      </c>
      <c r="AW277" s="13" t="s">
        <v>35</v>
      </c>
      <c r="AX277" s="13" t="s">
        <v>73</v>
      </c>
      <c r="AY277" s="229" t="s">
        <v>126</v>
      </c>
    </row>
    <row r="278" s="14" customFormat="1">
      <c r="A278" s="14"/>
      <c r="B278" s="231"/>
      <c r="C278" s="232"/>
      <c r="D278" s="214" t="s">
        <v>137</v>
      </c>
      <c r="E278" s="233" t="s">
        <v>19</v>
      </c>
      <c r="F278" s="234" t="s">
        <v>430</v>
      </c>
      <c r="G278" s="232"/>
      <c r="H278" s="233" t="s">
        <v>19</v>
      </c>
      <c r="I278" s="235"/>
      <c r="J278" s="232"/>
      <c r="K278" s="232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137</v>
      </c>
      <c r="AU278" s="240" t="s">
        <v>84</v>
      </c>
      <c r="AV278" s="14" t="s">
        <v>81</v>
      </c>
      <c r="AW278" s="14" t="s">
        <v>35</v>
      </c>
      <c r="AX278" s="14" t="s">
        <v>73</v>
      </c>
      <c r="AY278" s="240" t="s">
        <v>126</v>
      </c>
    </row>
    <row r="279" s="13" customFormat="1">
      <c r="A279" s="13"/>
      <c r="B279" s="219"/>
      <c r="C279" s="220"/>
      <c r="D279" s="214" t="s">
        <v>137</v>
      </c>
      <c r="E279" s="221" t="s">
        <v>19</v>
      </c>
      <c r="F279" s="222" t="s">
        <v>431</v>
      </c>
      <c r="G279" s="220"/>
      <c r="H279" s="223">
        <v>99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9" t="s">
        <v>137</v>
      </c>
      <c r="AU279" s="229" t="s">
        <v>84</v>
      </c>
      <c r="AV279" s="13" t="s">
        <v>84</v>
      </c>
      <c r="AW279" s="13" t="s">
        <v>35</v>
      </c>
      <c r="AX279" s="13" t="s">
        <v>73</v>
      </c>
      <c r="AY279" s="229" t="s">
        <v>126</v>
      </c>
    </row>
    <row r="280" s="13" customFormat="1">
      <c r="A280" s="13"/>
      <c r="B280" s="219"/>
      <c r="C280" s="220"/>
      <c r="D280" s="214" t="s">
        <v>137</v>
      </c>
      <c r="E280" s="221" t="s">
        <v>19</v>
      </c>
      <c r="F280" s="222" t="s">
        <v>432</v>
      </c>
      <c r="G280" s="220"/>
      <c r="H280" s="223">
        <v>94.599999999999994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9" t="s">
        <v>137</v>
      </c>
      <c r="AU280" s="229" t="s">
        <v>84</v>
      </c>
      <c r="AV280" s="13" t="s">
        <v>84</v>
      </c>
      <c r="AW280" s="13" t="s">
        <v>35</v>
      </c>
      <c r="AX280" s="13" t="s">
        <v>73</v>
      </c>
      <c r="AY280" s="229" t="s">
        <v>126</v>
      </c>
    </row>
    <row r="281" s="15" customFormat="1">
      <c r="A281" s="15"/>
      <c r="B281" s="241"/>
      <c r="C281" s="242"/>
      <c r="D281" s="214" t="s">
        <v>137</v>
      </c>
      <c r="E281" s="243" t="s">
        <v>19</v>
      </c>
      <c r="F281" s="244" t="s">
        <v>212</v>
      </c>
      <c r="G281" s="242"/>
      <c r="H281" s="245">
        <v>3239.7199999999998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1" t="s">
        <v>137</v>
      </c>
      <c r="AU281" s="251" t="s">
        <v>84</v>
      </c>
      <c r="AV281" s="15" t="s">
        <v>133</v>
      </c>
      <c r="AW281" s="15" t="s">
        <v>35</v>
      </c>
      <c r="AX281" s="15" t="s">
        <v>81</v>
      </c>
      <c r="AY281" s="251" t="s">
        <v>126</v>
      </c>
    </row>
    <row r="282" s="2" customFormat="1" ht="14.4" customHeight="1">
      <c r="A282" s="39"/>
      <c r="B282" s="40"/>
      <c r="C282" s="252" t="s">
        <v>433</v>
      </c>
      <c r="D282" s="252" t="s">
        <v>309</v>
      </c>
      <c r="E282" s="253" t="s">
        <v>434</v>
      </c>
      <c r="F282" s="254" t="s">
        <v>435</v>
      </c>
      <c r="G282" s="255" t="s">
        <v>131</v>
      </c>
      <c r="H282" s="256">
        <v>3837.4479999999999</v>
      </c>
      <c r="I282" s="257"/>
      <c r="J282" s="258">
        <f>ROUND(I282*H282,2)</f>
        <v>0</v>
      </c>
      <c r="K282" s="254" t="s">
        <v>132</v>
      </c>
      <c r="L282" s="259"/>
      <c r="M282" s="260" t="s">
        <v>19</v>
      </c>
      <c r="N282" s="261" t="s">
        <v>44</v>
      </c>
      <c r="O282" s="85"/>
      <c r="P282" s="210">
        <f>O282*H282</f>
        <v>0</v>
      </c>
      <c r="Q282" s="210">
        <v>0.00020000000000000001</v>
      </c>
      <c r="R282" s="210">
        <f>Q282*H282</f>
        <v>0.76748959999999999</v>
      </c>
      <c r="S282" s="210">
        <v>0</v>
      </c>
      <c r="T282" s="21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2" t="s">
        <v>175</v>
      </c>
      <c r="AT282" s="212" t="s">
        <v>309</v>
      </c>
      <c r="AU282" s="212" t="s">
        <v>84</v>
      </c>
      <c r="AY282" s="18" t="s">
        <v>126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8" t="s">
        <v>81</v>
      </c>
      <c r="BK282" s="213">
        <f>ROUND(I282*H282,2)</f>
        <v>0</v>
      </c>
      <c r="BL282" s="18" t="s">
        <v>133</v>
      </c>
      <c r="BM282" s="212" t="s">
        <v>436</v>
      </c>
    </row>
    <row r="283" s="2" customFormat="1">
      <c r="A283" s="39"/>
      <c r="B283" s="40"/>
      <c r="C283" s="41"/>
      <c r="D283" s="214" t="s">
        <v>135</v>
      </c>
      <c r="E283" s="41"/>
      <c r="F283" s="215" t="s">
        <v>435</v>
      </c>
      <c r="G283" s="41"/>
      <c r="H283" s="41"/>
      <c r="I283" s="216"/>
      <c r="J283" s="41"/>
      <c r="K283" s="41"/>
      <c r="L283" s="45"/>
      <c r="M283" s="217"/>
      <c r="N283" s="218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135</v>
      </c>
      <c r="AU283" s="18" t="s">
        <v>84</v>
      </c>
    </row>
    <row r="284" s="13" customFormat="1">
      <c r="A284" s="13"/>
      <c r="B284" s="219"/>
      <c r="C284" s="220"/>
      <c r="D284" s="214" t="s">
        <v>137</v>
      </c>
      <c r="E284" s="220"/>
      <c r="F284" s="222" t="s">
        <v>437</v>
      </c>
      <c r="G284" s="220"/>
      <c r="H284" s="223">
        <v>3837.4479999999999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9" t="s">
        <v>137</v>
      </c>
      <c r="AU284" s="229" t="s">
        <v>84</v>
      </c>
      <c r="AV284" s="13" t="s">
        <v>84</v>
      </c>
      <c r="AW284" s="13" t="s">
        <v>4</v>
      </c>
      <c r="AX284" s="13" t="s">
        <v>81</v>
      </c>
      <c r="AY284" s="229" t="s">
        <v>126</v>
      </c>
    </row>
    <row r="285" s="2" customFormat="1" ht="24.15" customHeight="1">
      <c r="A285" s="39"/>
      <c r="B285" s="40"/>
      <c r="C285" s="201" t="s">
        <v>438</v>
      </c>
      <c r="D285" s="201" t="s">
        <v>128</v>
      </c>
      <c r="E285" s="202" t="s">
        <v>439</v>
      </c>
      <c r="F285" s="203" t="s">
        <v>440</v>
      </c>
      <c r="G285" s="204" t="s">
        <v>290</v>
      </c>
      <c r="H285" s="205">
        <v>989</v>
      </c>
      <c r="I285" s="206"/>
      <c r="J285" s="207">
        <f>ROUND(I285*H285,2)</f>
        <v>0</v>
      </c>
      <c r="K285" s="203" t="s">
        <v>132</v>
      </c>
      <c r="L285" s="45"/>
      <c r="M285" s="208" t="s">
        <v>19</v>
      </c>
      <c r="N285" s="209" t="s">
        <v>44</v>
      </c>
      <c r="O285" s="85"/>
      <c r="P285" s="210">
        <f>O285*H285</f>
        <v>0</v>
      </c>
      <c r="Q285" s="210">
        <v>0.27411000000000002</v>
      </c>
      <c r="R285" s="210">
        <f>Q285*H285</f>
        <v>271.09479000000005</v>
      </c>
      <c r="S285" s="210">
        <v>0</v>
      </c>
      <c r="T285" s="21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2" t="s">
        <v>133</v>
      </c>
      <c r="AT285" s="212" t="s">
        <v>128</v>
      </c>
      <c r="AU285" s="212" t="s">
        <v>84</v>
      </c>
      <c r="AY285" s="18" t="s">
        <v>126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18" t="s">
        <v>81</v>
      </c>
      <c r="BK285" s="213">
        <f>ROUND(I285*H285,2)</f>
        <v>0</v>
      </c>
      <c r="BL285" s="18" t="s">
        <v>133</v>
      </c>
      <c r="BM285" s="212" t="s">
        <v>441</v>
      </c>
    </row>
    <row r="286" s="2" customFormat="1">
      <c r="A286" s="39"/>
      <c r="B286" s="40"/>
      <c r="C286" s="41"/>
      <c r="D286" s="214" t="s">
        <v>135</v>
      </c>
      <c r="E286" s="41"/>
      <c r="F286" s="215" t="s">
        <v>442</v>
      </c>
      <c r="G286" s="41"/>
      <c r="H286" s="41"/>
      <c r="I286" s="216"/>
      <c r="J286" s="41"/>
      <c r="K286" s="41"/>
      <c r="L286" s="45"/>
      <c r="M286" s="217"/>
      <c r="N286" s="218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135</v>
      </c>
      <c r="AU286" s="18" t="s">
        <v>84</v>
      </c>
    </row>
    <row r="287" s="2" customFormat="1">
      <c r="A287" s="39"/>
      <c r="B287" s="40"/>
      <c r="C287" s="41"/>
      <c r="D287" s="214" t="s">
        <v>143</v>
      </c>
      <c r="E287" s="41"/>
      <c r="F287" s="230" t="s">
        <v>443</v>
      </c>
      <c r="G287" s="41"/>
      <c r="H287" s="41"/>
      <c r="I287" s="216"/>
      <c r="J287" s="41"/>
      <c r="K287" s="41"/>
      <c r="L287" s="45"/>
      <c r="M287" s="217"/>
      <c r="N287" s="218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143</v>
      </c>
      <c r="AU287" s="18" t="s">
        <v>84</v>
      </c>
    </row>
    <row r="288" s="13" customFormat="1">
      <c r="A288" s="13"/>
      <c r="B288" s="219"/>
      <c r="C288" s="220"/>
      <c r="D288" s="214" t="s">
        <v>137</v>
      </c>
      <c r="E288" s="221" t="s">
        <v>19</v>
      </c>
      <c r="F288" s="222" t="s">
        <v>444</v>
      </c>
      <c r="G288" s="220"/>
      <c r="H288" s="223">
        <v>949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9" t="s">
        <v>137</v>
      </c>
      <c r="AU288" s="229" t="s">
        <v>84</v>
      </c>
      <c r="AV288" s="13" t="s">
        <v>84</v>
      </c>
      <c r="AW288" s="13" t="s">
        <v>35</v>
      </c>
      <c r="AX288" s="13" t="s">
        <v>73</v>
      </c>
      <c r="AY288" s="229" t="s">
        <v>126</v>
      </c>
    </row>
    <row r="289" s="13" customFormat="1">
      <c r="A289" s="13"/>
      <c r="B289" s="219"/>
      <c r="C289" s="220"/>
      <c r="D289" s="214" t="s">
        <v>137</v>
      </c>
      <c r="E289" s="221" t="s">
        <v>19</v>
      </c>
      <c r="F289" s="222" t="s">
        <v>445</v>
      </c>
      <c r="G289" s="220"/>
      <c r="H289" s="223">
        <v>4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9" t="s">
        <v>137</v>
      </c>
      <c r="AU289" s="229" t="s">
        <v>84</v>
      </c>
      <c r="AV289" s="13" t="s">
        <v>84</v>
      </c>
      <c r="AW289" s="13" t="s">
        <v>35</v>
      </c>
      <c r="AX289" s="13" t="s">
        <v>73</v>
      </c>
      <c r="AY289" s="229" t="s">
        <v>126</v>
      </c>
    </row>
    <row r="290" s="13" customFormat="1">
      <c r="A290" s="13"/>
      <c r="B290" s="219"/>
      <c r="C290" s="220"/>
      <c r="D290" s="214" t="s">
        <v>137</v>
      </c>
      <c r="E290" s="221" t="s">
        <v>19</v>
      </c>
      <c r="F290" s="222" t="s">
        <v>446</v>
      </c>
      <c r="G290" s="220"/>
      <c r="H290" s="223">
        <v>36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9" t="s">
        <v>137</v>
      </c>
      <c r="AU290" s="229" t="s">
        <v>84</v>
      </c>
      <c r="AV290" s="13" t="s">
        <v>84</v>
      </c>
      <c r="AW290" s="13" t="s">
        <v>35</v>
      </c>
      <c r="AX290" s="13" t="s">
        <v>73</v>
      </c>
      <c r="AY290" s="229" t="s">
        <v>126</v>
      </c>
    </row>
    <row r="291" s="15" customFormat="1">
      <c r="A291" s="15"/>
      <c r="B291" s="241"/>
      <c r="C291" s="242"/>
      <c r="D291" s="214" t="s">
        <v>137</v>
      </c>
      <c r="E291" s="243" t="s">
        <v>19</v>
      </c>
      <c r="F291" s="244" t="s">
        <v>212</v>
      </c>
      <c r="G291" s="242"/>
      <c r="H291" s="245">
        <v>989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1" t="s">
        <v>137</v>
      </c>
      <c r="AU291" s="251" t="s">
        <v>84</v>
      </c>
      <c r="AV291" s="15" t="s">
        <v>133</v>
      </c>
      <c r="AW291" s="15" t="s">
        <v>35</v>
      </c>
      <c r="AX291" s="15" t="s">
        <v>81</v>
      </c>
      <c r="AY291" s="251" t="s">
        <v>126</v>
      </c>
    </row>
    <row r="292" s="2" customFormat="1" ht="14.4" customHeight="1">
      <c r="A292" s="39"/>
      <c r="B292" s="40"/>
      <c r="C292" s="201" t="s">
        <v>447</v>
      </c>
      <c r="D292" s="201" t="s">
        <v>128</v>
      </c>
      <c r="E292" s="202" t="s">
        <v>448</v>
      </c>
      <c r="F292" s="203" t="s">
        <v>449</v>
      </c>
      <c r="G292" s="204" t="s">
        <v>131</v>
      </c>
      <c r="H292" s="205">
        <v>7356.4499999999998</v>
      </c>
      <c r="I292" s="206"/>
      <c r="J292" s="207">
        <f>ROUND(I292*H292,2)</f>
        <v>0</v>
      </c>
      <c r="K292" s="203" t="s">
        <v>132</v>
      </c>
      <c r="L292" s="45"/>
      <c r="M292" s="208" t="s">
        <v>19</v>
      </c>
      <c r="N292" s="209" t="s">
        <v>44</v>
      </c>
      <c r="O292" s="85"/>
      <c r="P292" s="210">
        <f>O292*H292</f>
        <v>0</v>
      </c>
      <c r="Q292" s="210">
        <v>0.00013999999999999999</v>
      </c>
      <c r="R292" s="210">
        <f>Q292*H292</f>
        <v>1.0299029999999998</v>
      </c>
      <c r="S292" s="210">
        <v>0</v>
      </c>
      <c r="T292" s="21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2" t="s">
        <v>133</v>
      </c>
      <c r="AT292" s="212" t="s">
        <v>128</v>
      </c>
      <c r="AU292" s="212" t="s">
        <v>84</v>
      </c>
      <c r="AY292" s="18" t="s">
        <v>126</v>
      </c>
      <c r="BE292" s="213">
        <f>IF(N292="základní",J292,0)</f>
        <v>0</v>
      </c>
      <c r="BF292" s="213">
        <f>IF(N292="snížená",J292,0)</f>
        <v>0</v>
      </c>
      <c r="BG292" s="213">
        <f>IF(N292="zákl. přenesená",J292,0)</f>
        <v>0</v>
      </c>
      <c r="BH292" s="213">
        <f>IF(N292="sníž. přenesená",J292,0)</f>
        <v>0</v>
      </c>
      <c r="BI292" s="213">
        <f>IF(N292="nulová",J292,0)</f>
        <v>0</v>
      </c>
      <c r="BJ292" s="18" t="s">
        <v>81</v>
      </c>
      <c r="BK292" s="213">
        <f>ROUND(I292*H292,2)</f>
        <v>0</v>
      </c>
      <c r="BL292" s="18" t="s">
        <v>133</v>
      </c>
      <c r="BM292" s="212" t="s">
        <v>450</v>
      </c>
    </row>
    <row r="293" s="2" customFormat="1">
      <c r="A293" s="39"/>
      <c r="B293" s="40"/>
      <c r="C293" s="41"/>
      <c r="D293" s="214" t="s">
        <v>135</v>
      </c>
      <c r="E293" s="41"/>
      <c r="F293" s="215" t="s">
        <v>451</v>
      </c>
      <c r="G293" s="41"/>
      <c r="H293" s="41"/>
      <c r="I293" s="216"/>
      <c r="J293" s="41"/>
      <c r="K293" s="41"/>
      <c r="L293" s="45"/>
      <c r="M293" s="217"/>
      <c r="N293" s="218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135</v>
      </c>
      <c r="AU293" s="18" t="s">
        <v>84</v>
      </c>
    </row>
    <row r="294" s="13" customFormat="1">
      <c r="A294" s="13"/>
      <c r="B294" s="219"/>
      <c r="C294" s="220"/>
      <c r="D294" s="214" t="s">
        <v>137</v>
      </c>
      <c r="E294" s="221" t="s">
        <v>19</v>
      </c>
      <c r="F294" s="222" t="s">
        <v>452</v>
      </c>
      <c r="G294" s="220"/>
      <c r="H294" s="223">
        <v>5648.25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9" t="s">
        <v>137</v>
      </c>
      <c r="AU294" s="229" t="s">
        <v>84</v>
      </c>
      <c r="AV294" s="13" t="s">
        <v>84</v>
      </c>
      <c r="AW294" s="13" t="s">
        <v>35</v>
      </c>
      <c r="AX294" s="13" t="s">
        <v>73</v>
      </c>
      <c r="AY294" s="229" t="s">
        <v>126</v>
      </c>
    </row>
    <row r="295" s="13" customFormat="1">
      <c r="A295" s="13"/>
      <c r="B295" s="219"/>
      <c r="C295" s="220"/>
      <c r="D295" s="214" t="s">
        <v>137</v>
      </c>
      <c r="E295" s="221" t="s">
        <v>19</v>
      </c>
      <c r="F295" s="222" t="s">
        <v>453</v>
      </c>
      <c r="G295" s="220"/>
      <c r="H295" s="223">
        <v>1708.2000000000001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9" t="s">
        <v>137</v>
      </c>
      <c r="AU295" s="229" t="s">
        <v>84</v>
      </c>
      <c r="AV295" s="13" t="s">
        <v>84</v>
      </c>
      <c r="AW295" s="13" t="s">
        <v>35</v>
      </c>
      <c r="AX295" s="13" t="s">
        <v>73</v>
      </c>
      <c r="AY295" s="229" t="s">
        <v>126</v>
      </c>
    </row>
    <row r="296" s="15" customFormat="1">
      <c r="A296" s="15"/>
      <c r="B296" s="241"/>
      <c r="C296" s="242"/>
      <c r="D296" s="214" t="s">
        <v>137</v>
      </c>
      <c r="E296" s="243" t="s">
        <v>19</v>
      </c>
      <c r="F296" s="244" t="s">
        <v>212</v>
      </c>
      <c r="G296" s="242"/>
      <c r="H296" s="245">
        <v>7356.4499999999998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1" t="s">
        <v>137</v>
      </c>
      <c r="AU296" s="251" t="s">
        <v>84</v>
      </c>
      <c r="AV296" s="15" t="s">
        <v>133</v>
      </c>
      <c r="AW296" s="15" t="s">
        <v>35</v>
      </c>
      <c r="AX296" s="15" t="s">
        <v>81</v>
      </c>
      <c r="AY296" s="251" t="s">
        <v>126</v>
      </c>
    </row>
    <row r="297" s="2" customFormat="1" ht="14.4" customHeight="1">
      <c r="A297" s="39"/>
      <c r="B297" s="40"/>
      <c r="C297" s="252" t="s">
        <v>454</v>
      </c>
      <c r="D297" s="252" t="s">
        <v>309</v>
      </c>
      <c r="E297" s="253" t="s">
        <v>455</v>
      </c>
      <c r="F297" s="254" t="s">
        <v>456</v>
      </c>
      <c r="G297" s="255" t="s">
        <v>131</v>
      </c>
      <c r="H297" s="256">
        <v>8713.7150000000001</v>
      </c>
      <c r="I297" s="257"/>
      <c r="J297" s="258">
        <f>ROUND(I297*H297,2)</f>
        <v>0</v>
      </c>
      <c r="K297" s="254" t="s">
        <v>132</v>
      </c>
      <c r="L297" s="259"/>
      <c r="M297" s="260" t="s">
        <v>19</v>
      </c>
      <c r="N297" s="261" t="s">
        <v>44</v>
      </c>
      <c r="O297" s="85"/>
      <c r="P297" s="210">
        <f>O297*H297</f>
        <v>0</v>
      </c>
      <c r="Q297" s="210">
        <v>0.00040000000000000002</v>
      </c>
      <c r="R297" s="210">
        <f>Q297*H297</f>
        <v>3.4854860000000003</v>
      </c>
      <c r="S297" s="210">
        <v>0</v>
      </c>
      <c r="T297" s="21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2" t="s">
        <v>175</v>
      </c>
      <c r="AT297" s="212" t="s">
        <v>309</v>
      </c>
      <c r="AU297" s="212" t="s">
        <v>84</v>
      </c>
      <c r="AY297" s="18" t="s">
        <v>126</v>
      </c>
      <c r="BE297" s="213">
        <f>IF(N297="základní",J297,0)</f>
        <v>0</v>
      </c>
      <c r="BF297" s="213">
        <f>IF(N297="snížená",J297,0)</f>
        <v>0</v>
      </c>
      <c r="BG297" s="213">
        <f>IF(N297="zákl. přenesená",J297,0)</f>
        <v>0</v>
      </c>
      <c r="BH297" s="213">
        <f>IF(N297="sníž. přenesená",J297,0)</f>
        <v>0</v>
      </c>
      <c r="BI297" s="213">
        <f>IF(N297="nulová",J297,0)</f>
        <v>0</v>
      </c>
      <c r="BJ297" s="18" t="s">
        <v>81</v>
      </c>
      <c r="BK297" s="213">
        <f>ROUND(I297*H297,2)</f>
        <v>0</v>
      </c>
      <c r="BL297" s="18" t="s">
        <v>133</v>
      </c>
      <c r="BM297" s="212" t="s">
        <v>457</v>
      </c>
    </row>
    <row r="298" s="2" customFormat="1">
      <c r="A298" s="39"/>
      <c r="B298" s="40"/>
      <c r="C298" s="41"/>
      <c r="D298" s="214" t="s">
        <v>135</v>
      </c>
      <c r="E298" s="41"/>
      <c r="F298" s="215" t="s">
        <v>456</v>
      </c>
      <c r="G298" s="41"/>
      <c r="H298" s="41"/>
      <c r="I298" s="216"/>
      <c r="J298" s="41"/>
      <c r="K298" s="41"/>
      <c r="L298" s="45"/>
      <c r="M298" s="217"/>
      <c r="N298" s="218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135</v>
      </c>
      <c r="AU298" s="18" t="s">
        <v>84</v>
      </c>
    </row>
    <row r="299" s="13" customFormat="1">
      <c r="A299" s="13"/>
      <c r="B299" s="219"/>
      <c r="C299" s="220"/>
      <c r="D299" s="214" t="s">
        <v>137</v>
      </c>
      <c r="E299" s="220"/>
      <c r="F299" s="222" t="s">
        <v>458</v>
      </c>
      <c r="G299" s="220"/>
      <c r="H299" s="223">
        <v>8713.7150000000001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9" t="s">
        <v>137</v>
      </c>
      <c r="AU299" s="229" t="s">
        <v>84</v>
      </c>
      <c r="AV299" s="13" t="s">
        <v>84</v>
      </c>
      <c r="AW299" s="13" t="s">
        <v>4</v>
      </c>
      <c r="AX299" s="13" t="s">
        <v>81</v>
      </c>
      <c r="AY299" s="229" t="s">
        <v>126</v>
      </c>
    </row>
    <row r="300" s="12" customFormat="1" ht="22.8" customHeight="1">
      <c r="A300" s="12"/>
      <c r="B300" s="185"/>
      <c r="C300" s="186"/>
      <c r="D300" s="187" t="s">
        <v>72</v>
      </c>
      <c r="E300" s="199" t="s">
        <v>133</v>
      </c>
      <c r="F300" s="199" t="s">
        <v>459</v>
      </c>
      <c r="G300" s="186"/>
      <c r="H300" s="186"/>
      <c r="I300" s="189"/>
      <c r="J300" s="200">
        <f>BK300</f>
        <v>0</v>
      </c>
      <c r="K300" s="186"/>
      <c r="L300" s="191"/>
      <c r="M300" s="192"/>
      <c r="N300" s="193"/>
      <c r="O300" s="193"/>
      <c r="P300" s="194">
        <f>SUM(P301:P311)</f>
        <v>0</v>
      </c>
      <c r="Q300" s="193"/>
      <c r="R300" s="194">
        <f>SUM(R301:R311)</f>
        <v>18.012979999999999</v>
      </c>
      <c r="S300" s="193"/>
      <c r="T300" s="195">
        <f>SUM(T301:T311)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6" t="s">
        <v>81</v>
      </c>
      <c r="AT300" s="197" t="s">
        <v>72</v>
      </c>
      <c r="AU300" s="197" t="s">
        <v>81</v>
      </c>
      <c r="AY300" s="196" t="s">
        <v>126</v>
      </c>
      <c r="BK300" s="198">
        <f>SUM(BK301:BK311)</f>
        <v>0</v>
      </c>
    </row>
    <row r="301" s="2" customFormat="1" ht="14.4" customHeight="1">
      <c r="A301" s="39"/>
      <c r="B301" s="40"/>
      <c r="C301" s="201" t="s">
        <v>460</v>
      </c>
      <c r="D301" s="201" t="s">
        <v>128</v>
      </c>
      <c r="E301" s="202" t="s">
        <v>461</v>
      </c>
      <c r="F301" s="203" t="s">
        <v>462</v>
      </c>
      <c r="G301" s="204" t="s">
        <v>193</v>
      </c>
      <c r="H301" s="205">
        <v>3.375</v>
      </c>
      <c r="I301" s="206"/>
      <c r="J301" s="207">
        <f>ROUND(I301*H301,2)</f>
        <v>0</v>
      </c>
      <c r="K301" s="203" t="s">
        <v>132</v>
      </c>
      <c r="L301" s="45"/>
      <c r="M301" s="208" t="s">
        <v>19</v>
      </c>
      <c r="N301" s="209" t="s">
        <v>44</v>
      </c>
      <c r="O301" s="85"/>
      <c r="P301" s="210">
        <f>O301*H301</f>
        <v>0</v>
      </c>
      <c r="Q301" s="210">
        <v>1.7034</v>
      </c>
      <c r="R301" s="210">
        <f>Q301*H301</f>
        <v>5.7489749999999997</v>
      </c>
      <c r="S301" s="210">
        <v>0</v>
      </c>
      <c r="T301" s="21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2" t="s">
        <v>133</v>
      </c>
      <c r="AT301" s="212" t="s">
        <v>128</v>
      </c>
      <c r="AU301" s="212" t="s">
        <v>84</v>
      </c>
      <c r="AY301" s="18" t="s">
        <v>126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18" t="s">
        <v>81</v>
      </c>
      <c r="BK301" s="213">
        <f>ROUND(I301*H301,2)</f>
        <v>0</v>
      </c>
      <c r="BL301" s="18" t="s">
        <v>133</v>
      </c>
      <c r="BM301" s="212" t="s">
        <v>463</v>
      </c>
    </row>
    <row r="302" s="2" customFormat="1">
      <c r="A302" s="39"/>
      <c r="B302" s="40"/>
      <c r="C302" s="41"/>
      <c r="D302" s="214" t="s">
        <v>135</v>
      </c>
      <c r="E302" s="41"/>
      <c r="F302" s="215" t="s">
        <v>464</v>
      </c>
      <c r="G302" s="41"/>
      <c r="H302" s="41"/>
      <c r="I302" s="216"/>
      <c r="J302" s="41"/>
      <c r="K302" s="41"/>
      <c r="L302" s="45"/>
      <c r="M302" s="217"/>
      <c r="N302" s="218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135</v>
      </c>
      <c r="AU302" s="18" t="s">
        <v>84</v>
      </c>
    </row>
    <row r="303" s="13" customFormat="1">
      <c r="A303" s="13"/>
      <c r="B303" s="219"/>
      <c r="C303" s="220"/>
      <c r="D303" s="214" t="s">
        <v>137</v>
      </c>
      <c r="E303" s="221" t="s">
        <v>19</v>
      </c>
      <c r="F303" s="222" t="s">
        <v>465</v>
      </c>
      <c r="G303" s="220"/>
      <c r="H303" s="223">
        <v>3.375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9" t="s">
        <v>137</v>
      </c>
      <c r="AU303" s="229" t="s">
        <v>84</v>
      </c>
      <c r="AV303" s="13" t="s">
        <v>84</v>
      </c>
      <c r="AW303" s="13" t="s">
        <v>35</v>
      </c>
      <c r="AX303" s="13" t="s">
        <v>81</v>
      </c>
      <c r="AY303" s="229" t="s">
        <v>126</v>
      </c>
    </row>
    <row r="304" s="2" customFormat="1" ht="14.4" customHeight="1">
      <c r="A304" s="39"/>
      <c r="B304" s="40"/>
      <c r="C304" s="201" t="s">
        <v>466</v>
      </c>
      <c r="D304" s="201" t="s">
        <v>128</v>
      </c>
      <c r="E304" s="202" t="s">
        <v>467</v>
      </c>
      <c r="F304" s="203" t="s">
        <v>468</v>
      </c>
      <c r="G304" s="204" t="s">
        <v>193</v>
      </c>
      <c r="H304" s="205">
        <v>3.8250000000000002</v>
      </c>
      <c r="I304" s="206"/>
      <c r="J304" s="207">
        <f>ROUND(I304*H304,2)</f>
        <v>0</v>
      </c>
      <c r="K304" s="203" t="s">
        <v>132</v>
      </c>
      <c r="L304" s="45"/>
      <c r="M304" s="208" t="s">
        <v>19</v>
      </c>
      <c r="N304" s="209" t="s">
        <v>44</v>
      </c>
      <c r="O304" s="85"/>
      <c r="P304" s="210">
        <f>O304*H304</f>
        <v>0</v>
      </c>
      <c r="Q304" s="210">
        <v>2.4289999999999998</v>
      </c>
      <c r="R304" s="210">
        <f>Q304*H304</f>
        <v>9.2909249999999997</v>
      </c>
      <c r="S304" s="210">
        <v>0</v>
      </c>
      <c r="T304" s="21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2" t="s">
        <v>133</v>
      </c>
      <c r="AT304" s="212" t="s">
        <v>128</v>
      </c>
      <c r="AU304" s="212" t="s">
        <v>84</v>
      </c>
      <c r="AY304" s="18" t="s">
        <v>126</v>
      </c>
      <c r="BE304" s="213">
        <f>IF(N304="základní",J304,0)</f>
        <v>0</v>
      </c>
      <c r="BF304" s="213">
        <f>IF(N304="snížená",J304,0)</f>
        <v>0</v>
      </c>
      <c r="BG304" s="213">
        <f>IF(N304="zákl. přenesená",J304,0)</f>
        <v>0</v>
      </c>
      <c r="BH304" s="213">
        <f>IF(N304="sníž. přenesená",J304,0)</f>
        <v>0</v>
      </c>
      <c r="BI304" s="213">
        <f>IF(N304="nulová",J304,0)</f>
        <v>0</v>
      </c>
      <c r="BJ304" s="18" t="s">
        <v>81</v>
      </c>
      <c r="BK304" s="213">
        <f>ROUND(I304*H304,2)</f>
        <v>0</v>
      </c>
      <c r="BL304" s="18" t="s">
        <v>133</v>
      </c>
      <c r="BM304" s="212" t="s">
        <v>469</v>
      </c>
    </row>
    <row r="305" s="2" customFormat="1">
      <c r="A305" s="39"/>
      <c r="B305" s="40"/>
      <c r="C305" s="41"/>
      <c r="D305" s="214" t="s">
        <v>135</v>
      </c>
      <c r="E305" s="41"/>
      <c r="F305" s="215" t="s">
        <v>470</v>
      </c>
      <c r="G305" s="41"/>
      <c r="H305" s="41"/>
      <c r="I305" s="216"/>
      <c r="J305" s="41"/>
      <c r="K305" s="41"/>
      <c r="L305" s="45"/>
      <c r="M305" s="217"/>
      <c r="N305" s="218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135</v>
      </c>
      <c r="AU305" s="18" t="s">
        <v>84</v>
      </c>
    </row>
    <row r="306" s="13" customFormat="1">
      <c r="A306" s="13"/>
      <c r="B306" s="219"/>
      <c r="C306" s="220"/>
      <c r="D306" s="214" t="s">
        <v>137</v>
      </c>
      <c r="E306" s="221" t="s">
        <v>19</v>
      </c>
      <c r="F306" s="222" t="s">
        <v>471</v>
      </c>
      <c r="G306" s="220"/>
      <c r="H306" s="223">
        <v>1.2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9" t="s">
        <v>137</v>
      </c>
      <c r="AU306" s="229" t="s">
        <v>84</v>
      </c>
      <c r="AV306" s="13" t="s">
        <v>84</v>
      </c>
      <c r="AW306" s="13" t="s">
        <v>35</v>
      </c>
      <c r="AX306" s="13" t="s">
        <v>73</v>
      </c>
      <c r="AY306" s="229" t="s">
        <v>126</v>
      </c>
    </row>
    <row r="307" s="13" customFormat="1">
      <c r="A307" s="13"/>
      <c r="B307" s="219"/>
      <c r="C307" s="220"/>
      <c r="D307" s="214" t="s">
        <v>137</v>
      </c>
      <c r="E307" s="221" t="s">
        <v>19</v>
      </c>
      <c r="F307" s="222" t="s">
        <v>472</v>
      </c>
      <c r="G307" s="220"/>
      <c r="H307" s="223">
        <v>2.625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9" t="s">
        <v>137</v>
      </c>
      <c r="AU307" s="229" t="s">
        <v>84</v>
      </c>
      <c r="AV307" s="13" t="s">
        <v>84</v>
      </c>
      <c r="AW307" s="13" t="s">
        <v>35</v>
      </c>
      <c r="AX307" s="13" t="s">
        <v>73</v>
      </c>
      <c r="AY307" s="229" t="s">
        <v>126</v>
      </c>
    </row>
    <row r="308" s="15" customFormat="1">
      <c r="A308" s="15"/>
      <c r="B308" s="241"/>
      <c r="C308" s="242"/>
      <c r="D308" s="214" t="s">
        <v>137</v>
      </c>
      <c r="E308" s="243" t="s">
        <v>19</v>
      </c>
      <c r="F308" s="244" t="s">
        <v>212</v>
      </c>
      <c r="G308" s="242"/>
      <c r="H308" s="245">
        <v>3.8250000000000002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1" t="s">
        <v>137</v>
      </c>
      <c r="AU308" s="251" t="s">
        <v>84</v>
      </c>
      <c r="AV308" s="15" t="s">
        <v>133</v>
      </c>
      <c r="AW308" s="15" t="s">
        <v>35</v>
      </c>
      <c r="AX308" s="15" t="s">
        <v>81</v>
      </c>
      <c r="AY308" s="251" t="s">
        <v>126</v>
      </c>
    </row>
    <row r="309" s="2" customFormat="1" ht="14.4" customHeight="1">
      <c r="A309" s="39"/>
      <c r="B309" s="40"/>
      <c r="C309" s="201" t="s">
        <v>473</v>
      </c>
      <c r="D309" s="201" t="s">
        <v>128</v>
      </c>
      <c r="E309" s="202" t="s">
        <v>474</v>
      </c>
      <c r="F309" s="203" t="s">
        <v>475</v>
      </c>
      <c r="G309" s="204" t="s">
        <v>131</v>
      </c>
      <c r="H309" s="205">
        <v>4</v>
      </c>
      <c r="I309" s="206"/>
      <c r="J309" s="207">
        <f>ROUND(I309*H309,2)</f>
        <v>0</v>
      </c>
      <c r="K309" s="203" t="s">
        <v>132</v>
      </c>
      <c r="L309" s="45"/>
      <c r="M309" s="208" t="s">
        <v>19</v>
      </c>
      <c r="N309" s="209" t="s">
        <v>44</v>
      </c>
      <c r="O309" s="85"/>
      <c r="P309" s="210">
        <f>O309*H309</f>
        <v>0</v>
      </c>
      <c r="Q309" s="210">
        <v>0.74326999999999999</v>
      </c>
      <c r="R309" s="210">
        <f>Q309*H309</f>
        <v>2.9730799999999999</v>
      </c>
      <c r="S309" s="210">
        <v>0</v>
      </c>
      <c r="T309" s="21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2" t="s">
        <v>133</v>
      </c>
      <c r="AT309" s="212" t="s">
        <v>128</v>
      </c>
      <c r="AU309" s="212" t="s">
        <v>84</v>
      </c>
      <c r="AY309" s="18" t="s">
        <v>126</v>
      </c>
      <c r="BE309" s="213">
        <f>IF(N309="základní",J309,0)</f>
        <v>0</v>
      </c>
      <c r="BF309" s="213">
        <f>IF(N309="snížená",J309,0)</f>
        <v>0</v>
      </c>
      <c r="BG309" s="213">
        <f>IF(N309="zákl. přenesená",J309,0)</f>
        <v>0</v>
      </c>
      <c r="BH309" s="213">
        <f>IF(N309="sníž. přenesená",J309,0)</f>
        <v>0</v>
      </c>
      <c r="BI309" s="213">
        <f>IF(N309="nulová",J309,0)</f>
        <v>0</v>
      </c>
      <c r="BJ309" s="18" t="s">
        <v>81</v>
      </c>
      <c r="BK309" s="213">
        <f>ROUND(I309*H309,2)</f>
        <v>0</v>
      </c>
      <c r="BL309" s="18" t="s">
        <v>133</v>
      </c>
      <c r="BM309" s="212" t="s">
        <v>476</v>
      </c>
    </row>
    <row r="310" s="2" customFormat="1">
      <c r="A310" s="39"/>
      <c r="B310" s="40"/>
      <c r="C310" s="41"/>
      <c r="D310" s="214" t="s">
        <v>135</v>
      </c>
      <c r="E310" s="41"/>
      <c r="F310" s="215" t="s">
        <v>477</v>
      </c>
      <c r="G310" s="41"/>
      <c r="H310" s="41"/>
      <c r="I310" s="216"/>
      <c r="J310" s="41"/>
      <c r="K310" s="41"/>
      <c r="L310" s="45"/>
      <c r="M310" s="217"/>
      <c r="N310" s="218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135</v>
      </c>
      <c r="AU310" s="18" t="s">
        <v>84</v>
      </c>
    </row>
    <row r="311" s="13" customFormat="1">
      <c r="A311" s="13"/>
      <c r="B311" s="219"/>
      <c r="C311" s="220"/>
      <c r="D311" s="214" t="s">
        <v>137</v>
      </c>
      <c r="E311" s="221" t="s">
        <v>19</v>
      </c>
      <c r="F311" s="222" t="s">
        <v>478</v>
      </c>
      <c r="G311" s="220"/>
      <c r="H311" s="223">
        <v>4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9" t="s">
        <v>137</v>
      </c>
      <c r="AU311" s="229" t="s">
        <v>84</v>
      </c>
      <c r="AV311" s="13" t="s">
        <v>84</v>
      </c>
      <c r="AW311" s="13" t="s">
        <v>35</v>
      </c>
      <c r="AX311" s="13" t="s">
        <v>81</v>
      </c>
      <c r="AY311" s="229" t="s">
        <v>126</v>
      </c>
    </row>
    <row r="312" s="12" customFormat="1" ht="22.8" customHeight="1">
      <c r="A312" s="12"/>
      <c r="B312" s="185"/>
      <c r="C312" s="186"/>
      <c r="D312" s="187" t="s">
        <v>72</v>
      </c>
      <c r="E312" s="199" t="s">
        <v>158</v>
      </c>
      <c r="F312" s="199" t="s">
        <v>479</v>
      </c>
      <c r="G312" s="186"/>
      <c r="H312" s="186"/>
      <c r="I312" s="189"/>
      <c r="J312" s="200">
        <f>BK312</f>
        <v>0</v>
      </c>
      <c r="K312" s="186"/>
      <c r="L312" s="191"/>
      <c r="M312" s="192"/>
      <c r="N312" s="193"/>
      <c r="O312" s="193"/>
      <c r="P312" s="194">
        <f>SUM(P313:P349)</f>
        <v>0</v>
      </c>
      <c r="Q312" s="193"/>
      <c r="R312" s="194">
        <f>SUM(R313:R349)</f>
        <v>8481.2347727999986</v>
      </c>
      <c r="S312" s="193"/>
      <c r="T312" s="195">
        <f>SUM(T313:T349)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6" t="s">
        <v>81</v>
      </c>
      <c r="AT312" s="197" t="s">
        <v>72</v>
      </c>
      <c r="AU312" s="197" t="s">
        <v>81</v>
      </c>
      <c r="AY312" s="196" t="s">
        <v>126</v>
      </c>
      <c r="BK312" s="198">
        <f>SUM(BK313:BK349)</f>
        <v>0</v>
      </c>
    </row>
    <row r="313" s="2" customFormat="1" ht="14.4" customHeight="1">
      <c r="A313" s="39"/>
      <c r="B313" s="40"/>
      <c r="C313" s="201" t="s">
        <v>480</v>
      </c>
      <c r="D313" s="201" t="s">
        <v>128</v>
      </c>
      <c r="E313" s="202" t="s">
        <v>481</v>
      </c>
      <c r="F313" s="203" t="s">
        <v>482</v>
      </c>
      <c r="G313" s="204" t="s">
        <v>131</v>
      </c>
      <c r="H313" s="205">
        <v>11296.5</v>
      </c>
      <c r="I313" s="206"/>
      <c r="J313" s="207">
        <f>ROUND(I313*H313,2)</f>
        <v>0</v>
      </c>
      <c r="K313" s="203" t="s">
        <v>132</v>
      </c>
      <c r="L313" s="45"/>
      <c r="M313" s="208" t="s">
        <v>19</v>
      </c>
      <c r="N313" s="209" t="s">
        <v>44</v>
      </c>
      <c r="O313" s="85"/>
      <c r="P313" s="210">
        <f>O313*H313</f>
        <v>0</v>
      </c>
      <c r="Q313" s="210">
        <v>0.38625999999999999</v>
      </c>
      <c r="R313" s="210">
        <f>Q313*H313</f>
        <v>4363.38609</v>
      </c>
      <c r="S313" s="210">
        <v>0</v>
      </c>
      <c r="T313" s="21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2" t="s">
        <v>133</v>
      </c>
      <c r="AT313" s="212" t="s">
        <v>128</v>
      </c>
      <c r="AU313" s="212" t="s">
        <v>84</v>
      </c>
      <c r="AY313" s="18" t="s">
        <v>126</v>
      </c>
      <c r="BE313" s="213">
        <f>IF(N313="základní",J313,0)</f>
        <v>0</v>
      </c>
      <c r="BF313" s="213">
        <f>IF(N313="snížená",J313,0)</f>
        <v>0</v>
      </c>
      <c r="BG313" s="213">
        <f>IF(N313="zákl. přenesená",J313,0)</f>
        <v>0</v>
      </c>
      <c r="BH313" s="213">
        <f>IF(N313="sníž. přenesená",J313,0)</f>
        <v>0</v>
      </c>
      <c r="BI313" s="213">
        <f>IF(N313="nulová",J313,0)</f>
        <v>0</v>
      </c>
      <c r="BJ313" s="18" t="s">
        <v>81</v>
      </c>
      <c r="BK313" s="213">
        <f>ROUND(I313*H313,2)</f>
        <v>0</v>
      </c>
      <c r="BL313" s="18" t="s">
        <v>133</v>
      </c>
      <c r="BM313" s="212" t="s">
        <v>483</v>
      </c>
    </row>
    <row r="314" s="2" customFormat="1">
      <c r="A314" s="39"/>
      <c r="B314" s="40"/>
      <c r="C314" s="41"/>
      <c r="D314" s="214" t="s">
        <v>135</v>
      </c>
      <c r="E314" s="41"/>
      <c r="F314" s="215" t="s">
        <v>484</v>
      </c>
      <c r="G314" s="41"/>
      <c r="H314" s="41"/>
      <c r="I314" s="216"/>
      <c r="J314" s="41"/>
      <c r="K314" s="41"/>
      <c r="L314" s="45"/>
      <c r="M314" s="217"/>
      <c r="N314" s="218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135</v>
      </c>
      <c r="AU314" s="18" t="s">
        <v>84</v>
      </c>
    </row>
    <row r="315" s="2" customFormat="1">
      <c r="A315" s="39"/>
      <c r="B315" s="40"/>
      <c r="C315" s="41"/>
      <c r="D315" s="214" t="s">
        <v>143</v>
      </c>
      <c r="E315" s="41"/>
      <c r="F315" s="230" t="s">
        <v>485</v>
      </c>
      <c r="G315" s="41"/>
      <c r="H315" s="41"/>
      <c r="I315" s="216"/>
      <c r="J315" s="41"/>
      <c r="K315" s="41"/>
      <c r="L315" s="45"/>
      <c r="M315" s="217"/>
      <c r="N315" s="218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143</v>
      </c>
      <c r="AU315" s="18" t="s">
        <v>84</v>
      </c>
    </row>
    <row r="316" s="14" customFormat="1">
      <c r="A316" s="14"/>
      <c r="B316" s="231"/>
      <c r="C316" s="232"/>
      <c r="D316" s="214" t="s">
        <v>137</v>
      </c>
      <c r="E316" s="233" t="s">
        <v>19</v>
      </c>
      <c r="F316" s="234" t="s">
        <v>486</v>
      </c>
      <c r="G316" s="232"/>
      <c r="H316" s="233" t="s">
        <v>19</v>
      </c>
      <c r="I316" s="235"/>
      <c r="J316" s="232"/>
      <c r="K316" s="232"/>
      <c r="L316" s="236"/>
      <c r="M316" s="237"/>
      <c r="N316" s="238"/>
      <c r="O316" s="238"/>
      <c r="P316" s="238"/>
      <c r="Q316" s="238"/>
      <c r="R316" s="238"/>
      <c r="S316" s="238"/>
      <c r="T316" s="23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0" t="s">
        <v>137</v>
      </c>
      <c r="AU316" s="240" t="s">
        <v>84</v>
      </c>
      <c r="AV316" s="14" t="s">
        <v>81</v>
      </c>
      <c r="AW316" s="14" t="s">
        <v>35</v>
      </c>
      <c r="AX316" s="14" t="s">
        <v>73</v>
      </c>
      <c r="AY316" s="240" t="s">
        <v>126</v>
      </c>
    </row>
    <row r="317" s="13" customFormat="1">
      <c r="A317" s="13"/>
      <c r="B317" s="219"/>
      <c r="C317" s="220"/>
      <c r="D317" s="214" t="s">
        <v>137</v>
      </c>
      <c r="E317" s="221" t="s">
        <v>19</v>
      </c>
      <c r="F317" s="222" t="s">
        <v>487</v>
      </c>
      <c r="G317" s="220"/>
      <c r="H317" s="223">
        <v>11296.5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9" t="s">
        <v>137</v>
      </c>
      <c r="AU317" s="229" t="s">
        <v>84</v>
      </c>
      <c r="AV317" s="13" t="s">
        <v>84</v>
      </c>
      <c r="AW317" s="13" t="s">
        <v>35</v>
      </c>
      <c r="AX317" s="13" t="s">
        <v>81</v>
      </c>
      <c r="AY317" s="229" t="s">
        <v>126</v>
      </c>
    </row>
    <row r="318" s="2" customFormat="1" ht="14.4" customHeight="1">
      <c r="A318" s="39"/>
      <c r="B318" s="40"/>
      <c r="C318" s="201" t="s">
        <v>488</v>
      </c>
      <c r="D318" s="201" t="s">
        <v>128</v>
      </c>
      <c r="E318" s="202" t="s">
        <v>489</v>
      </c>
      <c r="F318" s="203" t="s">
        <v>490</v>
      </c>
      <c r="G318" s="204" t="s">
        <v>131</v>
      </c>
      <c r="H318" s="205">
        <v>3714.4200000000001</v>
      </c>
      <c r="I318" s="206"/>
      <c r="J318" s="207">
        <f>ROUND(I318*H318,2)</f>
        <v>0</v>
      </c>
      <c r="K318" s="203" t="s">
        <v>132</v>
      </c>
      <c r="L318" s="45"/>
      <c r="M318" s="208" t="s">
        <v>19</v>
      </c>
      <c r="N318" s="209" t="s">
        <v>44</v>
      </c>
      <c r="O318" s="85"/>
      <c r="P318" s="210">
        <f>O318*H318</f>
        <v>0</v>
      </c>
      <c r="Q318" s="210">
        <v>0.34499999999999997</v>
      </c>
      <c r="R318" s="210">
        <f>Q318*H318</f>
        <v>1281.4748999999999</v>
      </c>
      <c r="S318" s="210">
        <v>0</v>
      </c>
      <c r="T318" s="21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2" t="s">
        <v>133</v>
      </c>
      <c r="AT318" s="212" t="s">
        <v>128</v>
      </c>
      <c r="AU318" s="212" t="s">
        <v>84</v>
      </c>
      <c r="AY318" s="18" t="s">
        <v>126</v>
      </c>
      <c r="BE318" s="213">
        <f>IF(N318="základní",J318,0)</f>
        <v>0</v>
      </c>
      <c r="BF318" s="213">
        <f>IF(N318="snížená",J318,0)</f>
        <v>0</v>
      </c>
      <c r="BG318" s="213">
        <f>IF(N318="zákl. přenesená",J318,0)</f>
        <v>0</v>
      </c>
      <c r="BH318" s="213">
        <f>IF(N318="sníž. přenesená",J318,0)</f>
        <v>0</v>
      </c>
      <c r="BI318" s="213">
        <f>IF(N318="nulová",J318,0)</f>
        <v>0</v>
      </c>
      <c r="BJ318" s="18" t="s">
        <v>81</v>
      </c>
      <c r="BK318" s="213">
        <f>ROUND(I318*H318,2)</f>
        <v>0</v>
      </c>
      <c r="BL318" s="18" t="s">
        <v>133</v>
      </c>
      <c r="BM318" s="212" t="s">
        <v>491</v>
      </c>
    </row>
    <row r="319" s="2" customFormat="1">
      <c r="A319" s="39"/>
      <c r="B319" s="40"/>
      <c r="C319" s="41"/>
      <c r="D319" s="214" t="s">
        <v>135</v>
      </c>
      <c r="E319" s="41"/>
      <c r="F319" s="215" t="s">
        <v>492</v>
      </c>
      <c r="G319" s="41"/>
      <c r="H319" s="41"/>
      <c r="I319" s="216"/>
      <c r="J319" s="41"/>
      <c r="K319" s="41"/>
      <c r="L319" s="45"/>
      <c r="M319" s="217"/>
      <c r="N319" s="218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135</v>
      </c>
      <c r="AU319" s="18" t="s">
        <v>84</v>
      </c>
    </row>
    <row r="320" s="2" customFormat="1">
      <c r="A320" s="39"/>
      <c r="B320" s="40"/>
      <c r="C320" s="41"/>
      <c r="D320" s="214" t="s">
        <v>143</v>
      </c>
      <c r="E320" s="41"/>
      <c r="F320" s="230" t="s">
        <v>493</v>
      </c>
      <c r="G320" s="41"/>
      <c r="H320" s="41"/>
      <c r="I320" s="216"/>
      <c r="J320" s="41"/>
      <c r="K320" s="41"/>
      <c r="L320" s="45"/>
      <c r="M320" s="217"/>
      <c r="N320" s="218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143</v>
      </c>
      <c r="AU320" s="18" t="s">
        <v>84</v>
      </c>
    </row>
    <row r="321" s="13" customFormat="1">
      <c r="A321" s="13"/>
      <c r="B321" s="219"/>
      <c r="C321" s="220"/>
      <c r="D321" s="214" t="s">
        <v>137</v>
      </c>
      <c r="E321" s="221" t="s">
        <v>19</v>
      </c>
      <c r="F321" s="222" t="s">
        <v>494</v>
      </c>
      <c r="G321" s="220"/>
      <c r="H321" s="223">
        <v>3164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9" t="s">
        <v>137</v>
      </c>
      <c r="AU321" s="229" t="s">
        <v>84</v>
      </c>
      <c r="AV321" s="13" t="s">
        <v>84</v>
      </c>
      <c r="AW321" s="13" t="s">
        <v>35</v>
      </c>
      <c r="AX321" s="13" t="s">
        <v>73</v>
      </c>
      <c r="AY321" s="229" t="s">
        <v>126</v>
      </c>
    </row>
    <row r="322" s="13" customFormat="1">
      <c r="A322" s="13"/>
      <c r="B322" s="219"/>
      <c r="C322" s="220"/>
      <c r="D322" s="214" t="s">
        <v>137</v>
      </c>
      <c r="E322" s="221" t="s">
        <v>19</v>
      </c>
      <c r="F322" s="222" t="s">
        <v>495</v>
      </c>
      <c r="G322" s="220"/>
      <c r="H322" s="223">
        <v>550.41999999999996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9" t="s">
        <v>137</v>
      </c>
      <c r="AU322" s="229" t="s">
        <v>84</v>
      </c>
      <c r="AV322" s="13" t="s">
        <v>84</v>
      </c>
      <c r="AW322" s="13" t="s">
        <v>35</v>
      </c>
      <c r="AX322" s="13" t="s">
        <v>73</v>
      </c>
      <c r="AY322" s="229" t="s">
        <v>126</v>
      </c>
    </row>
    <row r="323" s="15" customFormat="1">
      <c r="A323" s="15"/>
      <c r="B323" s="241"/>
      <c r="C323" s="242"/>
      <c r="D323" s="214" t="s">
        <v>137</v>
      </c>
      <c r="E323" s="243" t="s">
        <v>19</v>
      </c>
      <c r="F323" s="244" t="s">
        <v>212</v>
      </c>
      <c r="G323" s="242"/>
      <c r="H323" s="245">
        <v>3714.4200000000001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1" t="s">
        <v>137</v>
      </c>
      <c r="AU323" s="251" t="s">
        <v>84</v>
      </c>
      <c r="AV323" s="15" t="s">
        <v>133</v>
      </c>
      <c r="AW323" s="15" t="s">
        <v>35</v>
      </c>
      <c r="AX323" s="15" t="s">
        <v>81</v>
      </c>
      <c r="AY323" s="251" t="s">
        <v>126</v>
      </c>
    </row>
    <row r="324" s="2" customFormat="1" ht="14.4" customHeight="1">
      <c r="A324" s="39"/>
      <c r="B324" s="40"/>
      <c r="C324" s="201" t="s">
        <v>496</v>
      </c>
      <c r="D324" s="201" t="s">
        <v>128</v>
      </c>
      <c r="E324" s="202" t="s">
        <v>497</v>
      </c>
      <c r="F324" s="203" t="s">
        <v>498</v>
      </c>
      <c r="G324" s="204" t="s">
        <v>131</v>
      </c>
      <c r="H324" s="205">
        <v>4283.8199999999997</v>
      </c>
      <c r="I324" s="206"/>
      <c r="J324" s="207">
        <f>ROUND(I324*H324,2)</f>
        <v>0</v>
      </c>
      <c r="K324" s="203" t="s">
        <v>132</v>
      </c>
      <c r="L324" s="45"/>
      <c r="M324" s="208" t="s">
        <v>19</v>
      </c>
      <c r="N324" s="209" t="s">
        <v>44</v>
      </c>
      <c r="O324" s="85"/>
      <c r="P324" s="210">
        <f>O324*H324</f>
        <v>0</v>
      </c>
      <c r="Q324" s="210">
        <v>0.36799999999999999</v>
      </c>
      <c r="R324" s="210">
        <f>Q324*H324</f>
        <v>1576.4457599999998</v>
      </c>
      <c r="S324" s="210">
        <v>0</v>
      </c>
      <c r="T324" s="21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2" t="s">
        <v>133</v>
      </c>
      <c r="AT324" s="212" t="s">
        <v>128</v>
      </c>
      <c r="AU324" s="212" t="s">
        <v>84</v>
      </c>
      <c r="AY324" s="18" t="s">
        <v>126</v>
      </c>
      <c r="BE324" s="213">
        <f>IF(N324="základní",J324,0)</f>
        <v>0</v>
      </c>
      <c r="BF324" s="213">
        <f>IF(N324="snížená",J324,0)</f>
        <v>0</v>
      </c>
      <c r="BG324" s="213">
        <f>IF(N324="zákl. přenesená",J324,0)</f>
        <v>0</v>
      </c>
      <c r="BH324" s="213">
        <f>IF(N324="sníž. přenesená",J324,0)</f>
        <v>0</v>
      </c>
      <c r="BI324" s="213">
        <f>IF(N324="nulová",J324,0)</f>
        <v>0</v>
      </c>
      <c r="BJ324" s="18" t="s">
        <v>81</v>
      </c>
      <c r="BK324" s="213">
        <f>ROUND(I324*H324,2)</f>
        <v>0</v>
      </c>
      <c r="BL324" s="18" t="s">
        <v>133</v>
      </c>
      <c r="BM324" s="212" t="s">
        <v>499</v>
      </c>
    </row>
    <row r="325" s="2" customFormat="1">
      <c r="A325" s="39"/>
      <c r="B325" s="40"/>
      <c r="C325" s="41"/>
      <c r="D325" s="214" t="s">
        <v>135</v>
      </c>
      <c r="E325" s="41"/>
      <c r="F325" s="215" t="s">
        <v>500</v>
      </c>
      <c r="G325" s="41"/>
      <c r="H325" s="41"/>
      <c r="I325" s="216"/>
      <c r="J325" s="41"/>
      <c r="K325" s="41"/>
      <c r="L325" s="45"/>
      <c r="M325" s="217"/>
      <c r="N325" s="218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135</v>
      </c>
      <c r="AU325" s="18" t="s">
        <v>84</v>
      </c>
    </row>
    <row r="326" s="2" customFormat="1">
      <c r="A326" s="39"/>
      <c r="B326" s="40"/>
      <c r="C326" s="41"/>
      <c r="D326" s="214" t="s">
        <v>143</v>
      </c>
      <c r="E326" s="41"/>
      <c r="F326" s="230" t="s">
        <v>501</v>
      </c>
      <c r="G326" s="41"/>
      <c r="H326" s="41"/>
      <c r="I326" s="216"/>
      <c r="J326" s="41"/>
      <c r="K326" s="41"/>
      <c r="L326" s="45"/>
      <c r="M326" s="217"/>
      <c r="N326" s="218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143</v>
      </c>
      <c r="AU326" s="18" t="s">
        <v>84</v>
      </c>
    </row>
    <row r="327" s="13" customFormat="1">
      <c r="A327" s="13"/>
      <c r="B327" s="219"/>
      <c r="C327" s="220"/>
      <c r="D327" s="214" t="s">
        <v>137</v>
      </c>
      <c r="E327" s="221" t="s">
        <v>19</v>
      </c>
      <c r="F327" s="222" t="s">
        <v>502</v>
      </c>
      <c r="G327" s="220"/>
      <c r="H327" s="223">
        <v>3714.4200000000001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9" t="s">
        <v>137</v>
      </c>
      <c r="AU327" s="229" t="s">
        <v>84</v>
      </c>
      <c r="AV327" s="13" t="s">
        <v>84</v>
      </c>
      <c r="AW327" s="13" t="s">
        <v>35</v>
      </c>
      <c r="AX327" s="13" t="s">
        <v>73</v>
      </c>
      <c r="AY327" s="229" t="s">
        <v>126</v>
      </c>
    </row>
    <row r="328" s="13" customFormat="1">
      <c r="A328" s="13"/>
      <c r="B328" s="219"/>
      <c r="C328" s="220"/>
      <c r="D328" s="214" t="s">
        <v>137</v>
      </c>
      <c r="E328" s="221" t="s">
        <v>19</v>
      </c>
      <c r="F328" s="222" t="s">
        <v>503</v>
      </c>
      <c r="G328" s="220"/>
      <c r="H328" s="223">
        <v>569.39999999999998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9" t="s">
        <v>137</v>
      </c>
      <c r="AU328" s="229" t="s">
        <v>84</v>
      </c>
      <c r="AV328" s="13" t="s">
        <v>84</v>
      </c>
      <c r="AW328" s="13" t="s">
        <v>35</v>
      </c>
      <c r="AX328" s="13" t="s">
        <v>73</v>
      </c>
      <c r="AY328" s="229" t="s">
        <v>126</v>
      </c>
    </row>
    <row r="329" s="15" customFormat="1">
      <c r="A329" s="15"/>
      <c r="B329" s="241"/>
      <c r="C329" s="242"/>
      <c r="D329" s="214" t="s">
        <v>137</v>
      </c>
      <c r="E329" s="243" t="s">
        <v>19</v>
      </c>
      <c r="F329" s="244" t="s">
        <v>212</v>
      </c>
      <c r="G329" s="242"/>
      <c r="H329" s="245">
        <v>4283.8199999999997</v>
      </c>
      <c r="I329" s="246"/>
      <c r="J329" s="242"/>
      <c r="K329" s="242"/>
      <c r="L329" s="247"/>
      <c r="M329" s="248"/>
      <c r="N329" s="249"/>
      <c r="O329" s="249"/>
      <c r="P329" s="249"/>
      <c r="Q329" s="249"/>
      <c r="R329" s="249"/>
      <c r="S329" s="249"/>
      <c r="T329" s="250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1" t="s">
        <v>137</v>
      </c>
      <c r="AU329" s="251" t="s">
        <v>84</v>
      </c>
      <c r="AV329" s="15" t="s">
        <v>133</v>
      </c>
      <c r="AW329" s="15" t="s">
        <v>35</v>
      </c>
      <c r="AX329" s="15" t="s">
        <v>81</v>
      </c>
      <c r="AY329" s="251" t="s">
        <v>126</v>
      </c>
    </row>
    <row r="330" s="2" customFormat="1" ht="14.4" customHeight="1">
      <c r="A330" s="39"/>
      <c r="B330" s="40"/>
      <c r="C330" s="201" t="s">
        <v>504</v>
      </c>
      <c r="D330" s="201" t="s">
        <v>128</v>
      </c>
      <c r="E330" s="202" t="s">
        <v>505</v>
      </c>
      <c r="F330" s="203" t="s">
        <v>506</v>
      </c>
      <c r="G330" s="204" t="s">
        <v>131</v>
      </c>
      <c r="H330" s="205">
        <v>949</v>
      </c>
      <c r="I330" s="206"/>
      <c r="J330" s="207">
        <f>ROUND(I330*H330,2)</f>
        <v>0</v>
      </c>
      <c r="K330" s="203" t="s">
        <v>132</v>
      </c>
      <c r="L330" s="45"/>
      <c r="M330" s="208" t="s">
        <v>19</v>
      </c>
      <c r="N330" s="209" t="s">
        <v>44</v>
      </c>
      <c r="O330" s="85"/>
      <c r="P330" s="210">
        <f>O330*H330</f>
        <v>0</v>
      </c>
      <c r="Q330" s="210">
        <v>0.34499999999999997</v>
      </c>
      <c r="R330" s="210">
        <f>Q330*H330</f>
        <v>327.40499999999997</v>
      </c>
      <c r="S330" s="210">
        <v>0</v>
      </c>
      <c r="T330" s="21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2" t="s">
        <v>133</v>
      </c>
      <c r="AT330" s="212" t="s">
        <v>128</v>
      </c>
      <c r="AU330" s="212" t="s">
        <v>84</v>
      </c>
      <c r="AY330" s="18" t="s">
        <v>126</v>
      </c>
      <c r="BE330" s="213">
        <f>IF(N330="základní",J330,0)</f>
        <v>0</v>
      </c>
      <c r="BF330" s="213">
        <f>IF(N330="snížená",J330,0)</f>
        <v>0</v>
      </c>
      <c r="BG330" s="213">
        <f>IF(N330="zákl. přenesená",J330,0)</f>
        <v>0</v>
      </c>
      <c r="BH330" s="213">
        <f>IF(N330="sníž. přenesená",J330,0)</f>
        <v>0</v>
      </c>
      <c r="BI330" s="213">
        <f>IF(N330="nulová",J330,0)</f>
        <v>0</v>
      </c>
      <c r="BJ330" s="18" t="s">
        <v>81</v>
      </c>
      <c r="BK330" s="213">
        <f>ROUND(I330*H330,2)</f>
        <v>0</v>
      </c>
      <c r="BL330" s="18" t="s">
        <v>133</v>
      </c>
      <c r="BM330" s="212" t="s">
        <v>507</v>
      </c>
    </row>
    <row r="331" s="2" customFormat="1">
      <c r="A331" s="39"/>
      <c r="B331" s="40"/>
      <c r="C331" s="41"/>
      <c r="D331" s="214" t="s">
        <v>135</v>
      </c>
      <c r="E331" s="41"/>
      <c r="F331" s="215" t="s">
        <v>508</v>
      </c>
      <c r="G331" s="41"/>
      <c r="H331" s="41"/>
      <c r="I331" s="216"/>
      <c r="J331" s="41"/>
      <c r="K331" s="41"/>
      <c r="L331" s="45"/>
      <c r="M331" s="217"/>
      <c r="N331" s="218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135</v>
      </c>
      <c r="AU331" s="18" t="s">
        <v>84</v>
      </c>
    </row>
    <row r="332" s="2" customFormat="1">
      <c r="A332" s="39"/>
      <c r="B332" s="40"/>
      <c r="C332" s="41"/>
      <c r="D332" s="214" t="s">
        <v>143</v>
      </c>
      <c r="E332" s="41"/>
      <c r="F332" s="230" t="s">
        <v>509</v>
      </c>
      <c r="G332" s="41"/>
      <c r="H332" s="41"/>
      <c r="I332" s="216"/>
      <c r="J332" s="41"/>
      <c r="K332" s="41"/>
      <c r="L332" s="45"/>
      <c r="M332" s="217"/>
      <c r="N332" s="218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143</v>
      </c>
      <c r="AU332" s="18" t="s">
        <v>84</v>
      </c>
    </row>
    <row r="333" s="13" customFormat="1">
      <c r="A333" s="13"/>
      <c r="B333" s="219"/>
      <c r="C333" s="220"/>
      <c r="D333" s="214" t="s">
        <v>137</v>
      </c>
      <c r="E333" s="221" t="s">
        <v>19</v>
      </c>
      <c r="F333" s="222" t="s">
        <v>510</v>
      </c>
      <c r="G333" s="220"/>
      <c r="H333" s="223">
        <v>949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9" t="s">
        <v>137</v>
      </c>
      <c r="AU333" s="229" t="s">
        <v>84</v>
      </c>
      <c r="AV333" s="13" t="s">
        <v>84</v>
      </c>
      <c r="AW333" s="13" t="s">
        <v>35</v>
      </c>
      <c r="AX333" s="13" t="s">
        <v>81</v>
      </c>
      <c r="AY333" s="229" t="s">
        <v>126</v>
      </c>
    </row>
    <row r="334" s="2" customFormat="1" ht="14.4" customHeight="1">
      <c r="A334" s="39"/>
      <c r="B334" s="40"/>
      <c r="C334" s="201" t="s">
        <v>511</v>
      </c>
      <c r="D334" s="201" t="s">
        <v>128</v>
      </c>
      <c r="E334" s="202" t="s">
        <v>512</v>
      </c>
      <c r="F334" s="203" t="s">
        <v>513</v>
      </c>
      <c r="G334" s="204" t="s">
        <v>193</v>
      </c>
      <c r="H334" s="205">
        <v>227.75999999999999</v>
      </c>
      <c r="I334" s="206"/>
      <c r="J334" s="207">
        <f>ROUND(I334*H334,2)</f>
        <v>0</v>
      </c>
      <c r="K334" s="203" t="s">
        <v>132</v>
      </c>
      <c r="L334" s="45"/>
      <c r="M334" s="208" t="s">
        <v>19</v>
      </c>
      <c r="N334" s="209" t="s">
        <v>44</v>
      </c>
      <c r="O334" s="85"/>
      <c r="P334" s="210">
        <f>O334*H334</f>
        <v>0</v>
      </c>
      <c r="Q334" s="210">
        <v>0</v>
      </c>
      <c r="R334" s="210">
        <f>Q334*H334</f>
        <v>0</v>
      </c>
      <c r="S334" s="210">
        <v>0</v>
      </c>
      <c r="T334" s="21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2" t="s">
        <v>133</v>
      </c>
      <c r="AT334" s="212" t="s">
        <v>128</v>
      </c>
      <c r="AU334" s="212" t="s">
        <v>84</v>
      </c>
      <c r="AY334" s="18" t="s">
        <v>126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18" t="s">
        <v>81</v>
      </c>
      <c r="BK334" s="213">
        <f>ROUND(I334*H334,2)</f>
        <v>0</v>
      </c>
      <c r="BL334" s="18" t="s">
        <v>133</v>
      </c>
      <c r="BM334" s="212" t="s">
        <v>514</v>
      </c>
    </row>
    <row r="335" s="2" customFormat="1">
      <c r="A335" s="39"/>
      <c r="B335" s="40"/>
      <c r="C335" s="41"/>
      <c r="D335" s="214" t="s">
        <v>135</v>
      </c>
      <c r="E335" s="41"/>
      <c r="F335" s="215" t="s">
        <v>515</v>
      </c>
      <c r="G335" s="41"/>
      <c r="H335" s="41"/>
      <c r="I335" s="216"/>
      <c r="J335" s="41"/>
      <c r="K335" s="41"/>
      <c r="L335" s="45"/>
      <c r="M335" s="217"/>
      <c r="N335" s="218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135</v>
      </c>
      <c r="AU335" s="18" t="s">
        <v>84</v>
      </c>
    </row>
    <row r="336" s="2" customFormat="1">
      <c r="A336" s="39"/>
      <c r="B336" s="40"/>
      <c r="C336" s="41"/>
      <c r="D336" s="214" t="s">
        <v>143</v>
      </c>
      <c r="E336" s="41"/>
      <c r="F336" s="230" t="s">
        <v>516</v>
      </c>
      <c r="G336" s="41"/>
      <c r="H336" s="41"/>
      <c r="I336" s="216"/>
      <c r="J336" s="41"/>
      <c r="K336" s="41"/>
      <c r="L336" s="45"/>
      <c r="M336" s="217"/>
      <c r="N336" s="218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143</v>
      </c>
      <c r="AU336" s="18" t="s">
        <v>84</v>
      </c>
    </row>
    <row r="337" s="13" customFormat="1">
      <c r="A337" s="13"/>
      <c r="B337" s="219"/>
      <c r="C337" s="220"/>
      <c r="D337" s="214" t="s">
        <v>137</v>
      </c>
      <c r="E337" s="221" t="s">
        <v>19</v>
      </c>
      <c r="F337" s="222" t="s">
        <v>517</v>
      </c>
      <c r="G337" s="220"/>
      <c r="H337" s="223">
        <v>227.75999999999999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9" t="s">
        <v>137</v>
      </c>
      <c r="AU337" s="229" t="s">
        <v>84</v>
      </c>
      <c r="AV337" s="13" t="s">
        <v>84</v>
      </c>
      <c r="AW337" s="13" t="s">
        <v>35</v>
      </c>
      <c r="AX337" s="13" t="s">
        <v>81</v>
      </c>
      <c r="AY337" s="229" t="s">
        <v>126</v>
      </c>
    </row>
    <row r="338" s="2" customFormat="1" ht="14.4" customHeight="1">
      <c r="A338" s="39"/>
      <c r="B338" s="40"/>
      <c r="C338" s="201" t="s">
        <v>518</v>
      </c>
      <c r="D338" s="201" t="s">
        <v>128</v>
      </c>
      <c r="E338" s="202" t="s">
        <v>519</v>
      </c>
      <c r="F338" s="203" t="s">
        <v>520</v>
      </c>
      <c r="G338" s="204" t="s">
        <v>131</v>
      </c>
      <c r="H338" s="205">
        <v>3714.4200000000001</v>
      </c>
      <c r="I338" s="206"/>
      <c r="J338" s="207">
        <f>ROUND(I338*H338,2)</f>
        <v>0</v>
      </c>
      <c r="K338" s="203" t="s">
        <v>132</v>
      </c>
      <c r="L338" s="45"/>
      <c r="M338" s="208" t="s">
        <v>19</v>
      </c>
      <c r="N338" s="209" t="s">
        <v>44</v>
      </c>
      <c r="O338" s="85"/>
      <c r="P338" s="210">
        <f>O338*H338</f>
        <v>0</v>
      </c>
      <c r="Q338" s="210">
        <v>0.00034000000000000002</v>
      </c>
      <c r="R338" s="210">
        <f>Q338*H338</f>
        <v>1.2629028000000002</v>
      </c>
      <c r="S338" s="210">
        <v>0</v>
      </c>
      <c r="T338" s="21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2" t="s">
        <v>133</v>
      </c>
      <c r="AT338" s="212" t="s">
        <v>128</v>
      </c>
      <c r="AU338" s="212" t="s">
        <v>84</v>
      </c>
      <c r="AY338" s="18" t="s">
        <v>126</v>
      </c>
      <c r="BE338" s="213">
        <f>IF(N338="základní",J338,0)</f>
        <v>0</v>
      </c>
      <c r="BF338" s="213">
        <f>IF(N338="snížená",J338,0)</f>
        <v>0</v>
      </c>
      <c r="BG338" s="213">
        <f>IF(N338="zákl. přenesená",J338,0)</f>
        <v>0</v>
      </c>
      <c r="BH338" s="213">
        <f>IF(N338="sníž. přenesená",J338,0)</f>
        <v>0</v>
      </c>
      <c r="BI338" s="213">
        <f>IF(N338="nulová",J338,0)</f>
        <v>0</v>
      </c>
      <c r="BJ338" s="18" t="s">
        <v>81</v>
      </c>
      <c r="BK338" s="213">
        <f>ROUND(I338*H338,2)</f>
        <v>0</v>
      </c>
      <c r="BL338" s="18" t="s">
        <v>133</v>
      </c>
      <c r="BM338" s="212" t="s">
        <v>521</v>
      </c>
    </row>
    <row r="339" s="2" customFormat="1">
      <c r="A339" s="39"/>
      <c r="B339" s="40"/>
      <c r="C339" s="41"/>
      <c r="D339" s="214" t="s">
        <v>135</v>
      </c>
      <c r="E339" s="41"/>
      <c r="F339" s="215" t="s">
        <v>522</v>
      </c>
      <c r="G339" s="41"/>
      <c r="H339" s="41"/>
      <c r="I339" s="216"/>
      <c r="J339" s="41"/>
      <c r="K339" s="41"/>
      <c r="L339" s="45"/>
      <c r="M339" s="217"/>
      <c r="N339" s="218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135</v>
      </c>
      <c r="AU339" s="18" t="s">
        <v>84</v>
      </c>
    </row>
    <row r="340" s="2" customFormat="1">
      <c r="A340" s="39"/>
      <c r="B340" s="40"/>
      <c r="C340" s="41"/>
      <c r="D340" s="214" t="s">
        <v>143</v>
      </c>
      <c r="E340" s="41"/>
      <c r="F340" s="230" t="s">
        <v>523</v>
      </c>
      <c r="G340" s="41"/>
      <c r="H340" s="41"/>
      <c r="I340" s="216"/>
      <c r="J340" s="41"/>
      <c r="K340" s="41"/>
      <c r="L340" s="45"/>
      <c r="M340" s="217"/>
      <c r="N340" s="218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143</v>
      </c>
      <c r="AU340" s="18" t="s">
        <v>84</v>
      </c>
    </row>
    <row r="341" s="13" customFormat="1">
      <c r="A341" s="13"/>
      <c r="B341" s="219"/>
      <c r="C341" s="220"/>
      <c r="D341" s="214" t="s">
        <v>137</v>
      </c>
      <c r="E341" s="221" t="s">
        <v>19</v>
      </c>
      <c r="F341" s="222" t="s">
        <v>524</v>
      </c>
      <c r="G341" s="220"/>
      <c r="H341" s="223">
        <v>3714.4200000000001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9" t="s">
        <v>137</v>
      </c>
      <c r="AU341" s="229" t="s">
        <v>84</v>
      </c>
      <c r="AV341" s="13" t="s">
        <v>84</v>
      </c>
      <c r="AW341" s="13" t="s">
        <v>35</v>
      </c>
      <c r="AX341" s="13" t="s">
        <v>81</v>
      </c>
      <c r="AY341" s="229" t="s">
        <v>126</v>
      </c>
    </row>
    <row r="342" s="2" customFormat="1" ht="14.4" customHeight="1">
      <c r="A342" s="39"/>
      <c r="B342" s="40"/>
      <c r="C342" s="201" t="s">
        <v>525</v>
      </c>
      <c r="D342" s="201" t="s">
        <v>128</v>
      </c>
      <c r="E342" s="202" t="s">
        <v>526</v>
      </c>
      <c r="F342" s="203" t="s">
        <v>527</v>
      </c>
      <c r="G342" s="204" t="s">
        <v>131</v>
      </c>
      <c r="H342" s="205">
        <v>3164</v>
      </c>
      <c r="I342" s="206"/>
      <c r="J342" s="207">
        <f>ROUND(I342*H342,2)</f>
        <v>0</v>
      </c>
      <c r="K342" s="203" t="s">
        <v>132</v>
      </c>
      <c r="L342" s="45"/>
      <c r="M342" s="208" t="s">
        <v>19</v>
      </c>
      <c r="N342" s="209" t="s">
        <v>44</v>
      </c>
      <c r="O342" s="85"/>
      <c r="P342" s="210">
        <f>O342*H342</f>
        <v>0</v>
      </c>
      <c r="Q342" s="210">
        <v>0.02273</v>
      </c>
      <c r="R342" s="210">
        <f>Q342*H342</f>
        <v>71.917720000000003</v>
      </c>
      <c r="S342" s="210">
        <v>0</v>
      </c>
      <c r="T342" s="21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2" t="s">
        <v>133</v>
      </c>
      <c r="AT342" s="212" t="s">
        <v>128</v>
      </c>
      <c r="AU342" s="212" t="s">
        <v>84</v>
      </c>
      <c r="AY342" s="18" t="s">
        <v>126</v>
      </c>
      <c r="BE342" s="213">
        <f>IF(N342="základní",J342,0)</f>
        <v>0</v>
      </c>
      <c r="BF342" s="213">
        <f>IF(N342="snížená",J342,0)</f>
        <v>0</v>
      </c>
      <c r="BG342" s="213">
        <f>IF(N342="zákl. přenesená",J342,0)</f>
        <v>0</v>
      </c>
      <c r="BH342" s="213">
        <f>IF(N342="sníž. přenesená",J342,0)</f>
        <v>0</v>
      </c>
      <c r="BI342" s="213">
        <f>IF(N342="nulová",J342,0)</f>
        <v>0</v>
      </c>
      <c r="BJ342" s="18" t="s">
        <v>81</v>
      </c>
      <c r="BK342" s="213">
        <f>ROUND(I342*H342,2)</f>
        <v>0</v>
      </c>
      <c r="BL342" s="18" t="s">
        <v>133</v>
      </c>
      <c r="BM342" s="212" t="s">
        <v>528</v>
      </c>
    </row>
    <row r="343" s="2" customFormat="1">
      <c r="A343" s="39"/>
      <c r="B343" s="40"/>
      <c r="C343" s="41"/>
      <c r="D343" s="214" t="s">
        <v>135</v>
      </c>
      <c r="E343" s="41"/>
      <c r="F343" s="215" t="s">
        <v>529</v>
      </c>
      <c r="G343" s="41"/>
      <c r="H343" s="41"/>
      <c r="I343" s="216"/>
      <c r="J343" s="41"/>
      <c r="K343" s="41"/>
      <c r="L343" s="45"/>
      <c r="M343" s="217"/>
      <c r="N343" s="218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135</v>
      </c>
      <c r="AU343" s="18" t="s">
        <v>84</v>
      </c>
    </row>
    <row r="344" s="2" customFormat="1">
      <c r="A344" s="39"/>
      <c r="B344" s="40"/>
      <c r="C344" s="41"/>
      <c r="D344" s="214" t="s">
        <v>143</v>
      </c>
      <c r="E344" s="41"/>
      <c r="F344" s="230" t="s">
        <v>530</v>
      </c>
      <c r="G344" s="41"/>
      <c r="H344" s="41"/>
      <c r="I344" s="216"/>
      <c r="J344" s="41"/>
      <c r="K344" s="41"/>
      <c r="L344" s="45"/>
      <c r="M344" s="217"/>
      <c r="N344" s="218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143</v>
      </c>
      <c r="AU344" s="18" t="s">
        <v>84</v>
      </c>
    </row>
    <row r="345" s="13" customFormat="1">
      <c r="A345" s="13"/>
      <c r="B345" s="219"/>
      <c r="C345" s="220"/>
      <c r="D345" s="214" t="s">
        <v>137</v>
      </c>
      <c r="E345" s="221" t="s">
        <v>19</v>
      </c>
      <c r="F345" s="222" t="s">
        <v>531</v>
      </c>
      <c r="G345" s="220"/>
      <c r="H345" s="223">
        <v>3164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9" t="s">
        <v>137</v>
      </c>
      <c r="AU345" s="229" t="s">
        <v>84</v>
      </c>
      <c r="AV345" s="13" t="s">
        <v>84</v>
      </c>
      <c r="AW345" s="13" t="s">
        <v>35</v>
      </c>
      <c r="AX345" s="13" t="s">
        <v>81</v>
      </c>
      <c r="AY345" s="229" t="s">
        <v>126</v>
      </c>
    </row>
    <row r="346" s="2" customFormat="1" ht="14.4" customHeight="1">
      <c r="A346" s="39"/>
      <c r="B346" s="40"/>
      <c r="C346" s="201" t="s">
        <v>532</v>
      </c>
      <c r="D346" s="201" t="s">
        <v>128</v>
      </c>
      <c r="E346" s="202" t="s">
        <v>533</v>
      </c>
      <c r="F346" s="203" t="s">
        <v>534</v>
      </c>
      <c r="G346" s="204" t="s">
        <v>131</v>
      </c>
      <c r="H346" s="205">
        <v>3164</v>
      </c>
      <c r="I346" s="206"/>
      <c r="J346" s="207">
        <f>ROUND(I346*H346,2)</f>
        <v>0</v>
      </c>
      <c r="K346" s="203" t="s">
        <v>132</v>
      </c>
      <c r="L346" s="45"/>
      <c r="M346" s="208" t="s">
        <v>19</v>
      </c>
      <c r="N346" s="209" t="s">
        <v>44</v>
      </c>
      <c r="O346" s="85"/>
      <c r="P346" s="210">
        <f>O346*H346</f>
        <v>0</v>
      </c>
      <c r="Q346" s="210">
        <v>0.27160000000000001</v>
      </c>
      <c r="R346" s="210">
        <f>Q346*H346</f>
        <v>859.3424</v>
      </c>
      <c r="S346" s="210">
        <v>0</v>
      </c>
      <c r="T346" s="21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2" t="s">
        <v>133</v>
      </c>
      <c r="AT346" s="212" t="s">
        <v>128</v>
      </c>
      <c r="AU346" s="212" t="s">
        <v>84</v>
      </c>
      <c r="AY346" s="18" t="s">
        <v>126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18" t="s">
        <v>81</v>
      </c>
      <c r="BK346" s="213">
        <f>ROUND(I346*H346,2)</f>
        <v>0</v>
      </c>
      <c r="BL346" s="18" t="s">
        <v>133</v>
      </c>
      <c r="BM346" s="212" t="s">
        <v>535</v>
      </c>
    </row>
    <row r="347" s="2" customFormat="1">
      <c r="A347" s="39"/>
      <c r="B347" s="40"/>
      <c r="C347" s="41"/>
      <c r="D347" s="214" t="s">
        <v>135</v>
      </c>
      <c r="E347" s="41"/>
      <c r="F347" s="215" t="s">
        <v>536</v>
      </c>
      <c r="G347" s="41"/>
      <c r="H347" s="41"/>
      <c r="I347" s="216"/>
      <c r="J347" s="41"/>
      <c r="K347" s="41"/>
      <c r="L347" s="45"/>
      <c r="M347" s="217"/>
      <c r="N347" s="218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135</v>
      </c>
      <c r="AU347" s="18" t="s">
        <v>84</v>
      </c>
    </row>
    <row r="348" s="2" customFormat="1">
      <c r="A348" s="39"/>
      <c r="B348" s="40"/>
      <c r="C348" s="41"/>
      <c r="D348" s="214" t="s">
        <v>143</v>
      </c>
      <c r="E348" s="41"/>
      <c r="F348" s="230" t="s">
        <v>537</v>
      </c>
      <c r="G348" s="41"/>
      <c r="H348" s="41"/>
      <c r="I348" s="216"/>
      <c r="J348" s="41"/>
      <c r="K348" s="41"/>
      <c r="L348" s="45"/>
      <c r="M348" s="217"/>
      <c r="N348" s="218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143</v>
      </c>
      <c r="AU348" s="18" t="s">
        <v>84</v>
      </c>
    </row>
    <row r="349" s="13" customFormat="1">
      <c r="A349" s="13"/>
      <c r="B349" s="219"/>
      <c r="C349" s="220"/>
      <c r="D349" s="214" t="s">
        <v>137</v>
      </c>
      <c r="E349" s="221" t="s">
        <v>19</v>
      </c>
      <c r="F349" s="222" t="s">
        <v>538</v>
      </c>
      <c r="G349" s="220"/>
      <c r="H349" s="223">
        <v>3164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9" t="s">
        <v>137</v>
      </c>
      <c r="AU349" s="229" t="s">
        <v>84</v>
      </c>
      <c r="AV349" s="13" t="s">
        <v>84</v>
      </c>
      <c r="AW349" s="13" t="s">
        <v>35</v>
      </c>
      <c r="AX349" s="13" t="s">
        <v>81</v>
      </c>
      <c r="AY349" s="229" t="s">
        <v>126</v>
      </c>
    </row>
    <row r="350" s="12" customFormat="1" ht="22.8" customHeight="1">
      <c r="A350" s="12"/>
      <c r="B350" s="185"/>
      <c r="C350" s="186"/>
      <c r="D350" s="187" t="s">
        <v>72</v>
      </c>
      <c r="E350" s="199" t="s">
        <v>175</v>
      </c>
      <c r="F350" s="199" t="s">
        <v>539</v>
      </c>
      <c r="G350" s="186"/>
      <c r="H350" s="186"/>
      <c r="I350" s="189"/>
      <c r="J350" s="200">
        <f>BK350</f>
        <v>0</v>
      </c>
      <c r="K350" s="186"/>
      <c r="L350" s="191"/>
      <c r="M350" s="192"/>
      <c r="N350" s="193"/>
      <c r="O350" s="193"/>
      <c r="P350" s="194">
        <f>SUM(P351:P354)</f>
        <v>0</v>
      </c>
      <c r="Q350" s="193"/>
      <c r="R350" s="194">
        <f>SUM(R351:R354)</f>
        <v>0</v>
      </c>
      <c r="S350" s="193"/>
      <c r="T350" s="195">
        <f>SUM(T351:T354)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196" t="s">
        <v>81</v>
      </c>
      <c r="AT350" s="197" t="s">
        <v>72</v>
      </c>
      <c r="AU350" s="197" t="s">
        <v>81</v>
      </c>
      <c r="AY350" s="196" t="s">
        <v>126</v>
      </c>
      <c r="BK350" s="198">
        <f>SUM(BK351:BK354)</f>
        <v>0</v>
      </c>
    </row>
    <row r="351" s="2" customFormat="1" ht="14.4" customHeight="1">
      <c r="A351" s="39"/>
      <c r="B351" s="40"/>
      <c r="C351" s="201" t="s">
        <v>540</v>
      </c>
      <c r="D351" s="201" t="s">
        <v>128</v>
      </c>
      <c r="E351" s="202" t="s">
        <v>541</v>
      </c>
      <c r="F351" s="203" t="s">
        <v>542</v>
      </c>
      <c r="G351" s="204" t="s">
        <v>290</v>
      </c>
      <c r="H351" s="205">
        <v>158.167</v>
      </c>
      <c r="I351" s="206"/>
      <c r="J351" s="207">
        <f>ROUND(I351*H351,2)</f>
        <v>0</v>
      </c>
      <c r="K351" s="203" t="s">
        <v>132</v>
      </c>
      <c r="L351" s="45"/>
      <c r="M351" s="208" t="s">
        <v>19</v>
      </c>
      <c r="N351" s="209" t="s">
        <v>44</v>
      </c>
      <c r="O351" s="85"/>
      <c r="P351" s="210">
        <f>O351*H351</f>
        <v>0</v>
      </c>
      <c r="Q351" s="210">
        <v>0</v>
      </c>
      <c r="R351" s="210">
        <f>Q351*H351</f>
        <v>0</v>
      </c>
      <c r="S351" s="210">
        <v>0</v>
      </c>
      <c r="T351" s="21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2" t="s">
        <v>133</v>
      </c>
      <c r="AT351" s="212" t="s">
        <v>128</v>
      </c>
      <c r="AU351" s="212" t="s">
        <v>84</v>
      </c>
      <c r="AY351" s="18" t="s">
        <v>126</v>
      </c>
      <c r="BE351" s="213">
        <f>IF(N351="základní",J351,0)</f>
        <v>0</v>
      </c>
      <c r="BF351" s="213">
        <f>IF(N351="snížená",J351,0)</f>
        <v>0</v>
      </c>
      <c r="BG351" s="213">
        <f>IF(N351="zákl. přenesená",J351,0)</f>
        <v>0</v>
      </c>
      <c r="BH351" s="213">
        <f>IF(N351="sníž. přenesená",J351,0)</f>
        <v>0</v>
      </c>
      <c r="BI351" s="213">
        <f>IF(N351="nulová",J351,0)</f>
        <v>0</v>
      </c>
      <c r="BJ351" s="18" t="s">
        <v>81</v>
      </c>
      <c r="BK351" s="213">
        <f>ROUND(I351*H351,2)</f>
        <v>0</v>
      </c>
      <c r="BL351" s="18" t="s">
        <v>133</v>
      </c>
      <c r="BM351" s="212" t="s">
        <v>543</v>
      </c>
    </row>
    <row r="352" s="2" customFormat="1">
      <c r="A352" s="39"/>
      <c r="B352" s="40"/>
      <c r="C352" s="41"/>
      <c r="D352" s="214" t="s">
        <v>135</v>
      </c>
      <c r="E352" s="41"/>
      <c r="F352" s="215" t="s">
        <v>544</v>
      </c>
      <c r="G352" s="41"/>
      <c r="H352" s="41"/>
      <c r="I352" s="216"/>
      <c r="J352" s="41"/>
      <c r="K352" s="41"/>
      <c r="L352" s="45"/>
      <c r="M352" s="217"/>
      <c r="N352" s="218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135</v>
      </c>
      <c r="AU352" s="18" t="s">
        <v>84</v>
      </c>
    </row>
    <row r="353" s="2" customFormat="1">
      <c r="A353" s="39"/>
      <c r="B353" s="40"/>
      <c r="C353" s="41"/>
      <c r="D353" s="214" t="s">
        <v>143</v>
      </c>
      <c r="E353" s="41"/>
      <c r="F353" s="230" t="s">
        <v>545</v>
      </c>
      <c r="G353" s="41"/>
      <c r="H353" s="41"/>
      <c r="I353" s="216"/>
      <c r="J353" s="41"/>
      <c r="K353" s="41"/>
      <c r="L353" s="45"/>
      <c r="M353" s="217"/>
      <c r="N353" s="218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143</v>
      </c>
      <c r="AU353" s="18" t="s">
        <v>84</v>
      </c>
    </row>
    <row r="354" s="13" customFormat="1">
      <c r="A354" s="13"/>
      <c r="B354" s="219"/>
      <c r="C354" s="220"/>
      <c r="D354" s="214" t="s">
        <v>137</v>
      </c>
      <c r="E354" s="221" t="s">
        <v>19</v>
      </c>
      <c r="F354" s="222" t="s">
        <v>546</v>
      </c>
      <c r="G354" s="220"/>
      <c r="H354" s="223">
        <v>158.167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9" t="s">
        <v>137</v>
      </c>
      <c r="AU354" s="229" t="s">
        <v>84</v>
      </c>
      <c r="AV354" s="13" t="s">
        <v>84</v>
      </c>
      <c r="AW354" s="13" t="s">
        <v>35</v>
      </c>
      <c r="AX354" s="13" t="s">
        <v>81</v>
      </c>
      <c r="AY354" s="229" t="s">
        <v>126</v>
      </c>
    </row>
    <row r="355" s="12" customFormat="1" ht="22.8" customHeight="1">
      <c r="A355" s="12"/>
      <c r="B355" s="185"/>
      <c r="C355" s="186"/>
      <c r="D355" s="187" t="s">
        <v>72</v>
      </c>
      <c r="E355" s="199" t="s">
        <v>180</v>
      </c>
      <c r="F355" s="199" t="s">
        <v>547</v>
      </c>
      <c r="G355" s="186"/>
      <c r="H355" s="186"/>
      <c r="I355" s="189"/>
      <c r="J355" s="200">
        <f>BK355</f>
        <v>0</v>
      </c>
      <c r="K355" s="186"/>
      <c r="L355" s="191"/>
      <c r="M355" s="192"/>
      <c r="N355" s="193"/>
      <c r="O355" s="193"/>
      <c r="P355" s="194">
        <f>SUM(P356:P362)</f>
        <v>0</v>
      </c>
      <c r="Q355" s="193"/>
      <c r="R355" s="194">
        <f>SUM(R356:R362)</f>
        <v>10.237375</v>
      </c>
      <c r="S355" s="193"/>
      <c r="T355" s="195">
        <f>SUM(T356:T362)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96" t="s">
        <v>81</v>
      </c>
      <c r="AT355" s="197" t="s">
        <v>72</v>
      </c>
      <c r="AU355" s="197" t="s">
        <v>81</v>
      </c>
      <c r="AY355" s="196" t="s">
        <v>126</v>
      </c>
      <c r="BK355" s="198">
        <f>SUM(BK356:BK362)</f>
        <v>0</v>
      </c>
    </row>
    <row r="356" s="2" customFormat="1" ht="14.4" customHeight="1">
      <c r="A356" s="39"/>
      <c r="B356" s="40"/>
      <c r="C356" s="201" t="s">
        <v>548</v>
      </c>
      <c r="D356" s="201" t="s">
        <v>128</v>
      </c>
      <c r="E356" s="202" t="s">
        <v>549</v>
      </c>
      <c r="F356" s="203" t="s">
        <v>550</v>
      </c>
      <c r="G356" s="204" t="s">
        <v>290</v>
      </c>
      <c r="H356" s="205">
        <v>12.5</v>
      </c>
      <c r="I356" s="206"/>
      <c r="J356" s="207">
        <f>ROUND(I356*H356,2)</f>
        <v>0</v>
      </c>
      <c r="K356" s="203" t="s">
        <v>132</v>
      </c>
      <c r="L356" s="45"/>
      <c r="M356" s="208" t="s">
        <v>19</v>
      </c>
      <c r="N356" s="209" t="s">
        <v>44</v>
      </c>
      <c r="O356" s="85"/>
      <c r="P356" s="210">
        <f>O356*H356</f>
        <v>0</v>
      </c>
      <c r="Q356" s="210">
        <v>0.43819000000000002</v>
      </c>
      <c r="R356" s="210">
        <f>Q356*H356</f>
        <v>5.4773750000000003</v>
      </c>
      <c r="S356" s="210">
        <v>0</v>
      </c>
      <c r="T356" s="21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2" t="s">
        <v>133</v>
      </c>
      <c r="AT356" s="212" t="s">
        <v>128</v>
      </c>
      <c r="AU356" s="212" t="s">
        <v>84</v>
      </c>
      <c r="AY356" s="18" t="s">
        <v>126</v>
      </c>
      <c r="BE356" s="213">
        <f>IF(N356="základní",J356,0)</f>
        <v>0</v>
      </c>
      <c r="BF356" s="213">
        <f>IF(N356="snížená",J356,0)</f>
        <v>0</v>
      </c>
      <c r="BG356" s="213">
        <f>IF(N356="zákl. přenesená",J356,0)</f>
        <v>0</v>
      </c>
      <c r="BH356" s="213">
        <f>IF(N356="sníž. přenesená",J356,0)</f>
        <v>0</v>
      </c>
      <c r="BI356" s="213">
        <f>IF(N356="nulová",J356,0)</f>
        <v>0</v>
      </c>
      <c r="BJ356" s="18" t="s">
        <v>81</v>
      </c>
      <c r="BK356" s="213">
        <f>ROUND(I356*H356,2)</f>
        <v>0</v>
      </c>
      <c r="BL356" s="18" t="s">
        <v>133</v>
      </c>
      <c r="BM356" s="212" t="s">
        <v>551</v>
      </c>
    </row>
    <row r="357" s="2" customFormat="1">
      <c r="A357" s="39"/>
      <c r="B357" s="40"/>
      <c r="C357" s="41"/>
      <c r="D357" s="214" t="s">
        <v>135</v>
      </c>
      <c r="E357" s="41"/>
      <c r="F357" s="215" t="s">
        <v>552</v>
      </c>
      <c r="G357" s="41"/>
      <c r="H357" s="41"/>
      <c r="I357" s="216"/>
      <c r="J357" s="41"/>
      <c r="K357" s="41"/>
      <c r="L357" s="45"/>
      <c r="M357" s="217"/>
      <c r="N357" s="218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135</v>
      </c>
      <c r="AU357" s="18" t="s">
        <v>84</v>
      </c>
    </row>
    <row r="358" s="2" customFormat="1">
      <c r="A358" s="39"/>
      <c r="B358" s="40"/>
      <c r="C358" s="41"/>
      <c r="D358" s="214" t="s">
        <v>143</v>
      </c>
      <c r="E358" s="41"/>
      <c r="F358" s="230" t="s">
        <v>553</v>
      </c>
      <c r="G358" s="41"/>
      <c r="H358" s="41"/>
      <c r="I358" s="216"/>
      <c r="J358" s="41"/>
      <c r="K358" s="41"/>
      <c r="L358" s="45"/>
      <c r="M358" s="217"/>
      <c r="N358" s="218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143</v>
      </c>
      <c r="AU358" s="18" t="s">
        <v>84</v>
      </c>
    </row>
    <row r="359" s="13" customFormat="1">
      <c r="A359" s="13"/>
      <c r="B359" s="219"/>
      <c r="C359" s="220"/>
      <c r="D359" s="214" t="s">
        <v>137</v>
      </c>
      <c r="E359" s="221" t="s">
        <v>19</v>
      </c>
      <c r="F359" s="222" t="s">
        <v>554</v>
      </c>
      <c r="G359" s="220"/>
      <c r="H359" s="223">
        <v>12.5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29" t="s">
        <v>137</v>
      </c>
      <c r="AU359" s="229" t="s">
        <v>84</v>
      </c>
      <c r="AV359" s="13" t="s">
        <v>84</v>
      </c>
      <c r="AW359" s="13" t="s">
        <v>35</v>
      </c>
      <c r="AX359" s="13" t="s">
        <v>81</v>
      </c>
      <c r="AY359" s="229" t="s">
        <v>126</v>
      </c>
    </row>
    <row r="360" s="2" customFormat="1" ht="14.4" customHeight="1">
      <c r="A360" s="39"/>
      <c r="B360" s="40"/>
      <c r="C360" s="252" t="s">
        <v>555</v>
      </c>
      <c r="D360" s="252" t="s">
        <v>309</v>
      </c>
      <c r="E360" s="253" t="s">
        <v>556</v>
      </c>
      <c r="F360" s="254" t="s">
        <v>557</v>
      </c>
      <c r="G360" s="255" t="s">
        <v>290</v>
      </c>
      <c r="H360" s="256">
        <v>14</v>
      </c>
      <c r="I360" s="257"/>
      <c r="J360" s="258">
        <f>ROUND(I360*H360,2)</f>
        <v>0</v>
      </c>
      <c r="K360" s="254" t="s">
        <v>132</v>
      </c>
      <c r="L360" s="259"/>
      <c r="M360" s="260" t="s">
        <v>19</v>
      </c>
      <c r="N360" s="261" t="s">
        <v>44</v>
      </c>
      <c r="O360" s="85"/>
      <c r="P360" s="210">
        <f>O360*H360</f>
        <v>0</v>
      </c>
      <c r="Q360" s="210">
        <v>0.34000000000000002</v>
      </c>
      <c r="R360" s="210">
        <f>Q360*H360</f>
        <v>4.7600000000000007</v>
      </c>
      <c r="S360" s="210">
        <v>0</v>
      </c>
      <c r="T360" s="21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2" t="s">
        <v>175</v>
      </c>
      <c r="AT360" s="212" t="s">
        <v>309</v>
      </c>
      <c r="AU360" s="212" t="s">
        <v>84</v>
      </c>
      <c r="AY360" s="18" t="s">
        <v>126</v>
      </c>
      <c r="BE360" s="213">
        <f>IF(N360="základní",J360,0)</f>
        <v>0</v>
      </c>
      <c r="BF360" s="213">
        <f>IF(N360="snížená",J360,0)</f>
        <v>0</v>
      </c>
      <c r="BG360" s="213">
        <f>IF(N360="zákl. přenesená",J360,0)</f>
        <v>0</v>
      </c>
      <c r="BH360" s="213">
        <f>IF(N360="sníž. přenesená",J360,0)</f>
        <v>0</v>
      </c>
      <c r="BI360" s="213">
        <f>IF(N360="nulová",J360,0)</f>
        <v>0</v>
      </c>
      <c r="BJ360" s="18" t="s">
        <v>81</v>
      </c>
      <c r="BK360" s="213">
        <f>ROUND(I360*H360,2)</f>
        <v>0</v>
      </c>
      <c r="BL360" s="18" t="s">
        <v>133</v>
      </c>
      <c r="BM360" s="212" t="s">
        <v>558</v>
      </c>
    </row>
    <row r="361" s="2" customFormat="1">
      <c r="A361" s="39"/>
      <c r="B361" s="40"/>
      <c r="C361" s="41"/>
      <c r="D361" s="214" t="s">
        <v>135</v>
      </c>
      <c r="E361" s="41"/>
      <c r="F361" s="215" t="s">
        <v>557</v>
      </c>
      <c r="G361" s="41"/>
      <c r="H361" s="41"/>
      <c r="I361" s="216"/>
      <c r="J361" s="41"/>
      <c r="K361" s="41"/>
      <c r="L361" s="45"/>
      <c r="M361" s="217"/>
      <c r="N361" s="218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135</v>
      </c>
      <c r="AU361" s="18" t="s">
        <v>84</v>
      </c>
    </row>
    <row r="362" s="2" customFormat="1">
      <c r="A362" s="39"/>
      <c r="B362" s="40"/>
      <c r="C362" s="41"/>
      <c r="D362" s="214" t="s">
        <v>143</v>
      </c>
      <c r="E362" s="41"/>
      <c r="F362" s="230" t="s">
        <v>559</v>
      </c>
      <c r="G362" s="41"/>
      <c r="H362" s="41"/>
      <c r="I362" s="216"/>
      <c r="J362" s="41"/>
      <c r="K362" s="41"/>
      <c r="L362" s="45"/>
      <c r="M362" s="217"/>
      <c r="N362" s="218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143</v>
      </c>
      <c r="AU362" s="18" t="s">
        <v>84</v>
      </c>
    </row>
    <row r="363" s="12" customFormat="1" ht="22.8" customHeight="1">
      <c r="A363" s="12"/>
      <c r="B363" s="185"/>
      <c r="C363" s="186"/>
      <c r="D363" s="187" t="s">
        <v>72</v>
      </c>
      <c r="E363" s="199" t="s">
        <v>560</v>
      </c>
      <c r="F363" s="199" t="s">
        <v>561</v>
      </c>
      <c r="G363" s="186"/>
      <c r="H363" s="186"/>
      <c r="I363" s="189"/>
      <c r="J363" s="200">
        <f>BK363</f>
        <v>0</v>
      </c>
      <c r="K363" s="186"/>
      <c r="L363" s="191"/>
      <c r="M363" s="192"/>
      <c r="N363" s="193"/>
      <c r="O363" s="193"/>
      <c r="P363" s="194">
        <f>SUM(P364:P372)</f>
        <v>0</v>
      </c>
      <c r="Q363" s="193"/>
      <c r="R363" s="194">
        <f>SUM(R364:R372)</f>
        <v>0</v>
      </c>
      <c r="S363" s="193"/>
      <c r="T363" s="195">
        <f>SUM(T364:T372)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6" t="s">
        <v>81</v>
      </c>
      <c r="AT363" s="197" t="s">
        <v>72</v>
      </c>
      <c r="AU363" s="197" t="s">
        <v>81</v>
      </c>
      <c r="AY363" s="196" t="s">
        <v>126</v>
      </c>
      <c r="BK363" s="198">
        <f>SUM(BK364:BK372)</f>
        <v>0</v>
      </c>
    </row>
    <row r="364" s="2" customFormat="1" ht="14.4" customHeight="1">
      <c r="A364" s="39"/>
      <c r="B364" s="40"/>
      <c r="C364" s="201" t="s">
        <v>562</v>
      </c>
      <c r="D364" s="201" t="s">
        <v>128</v>
      </c>
      <c r="E364" s="202" t="s">
        <v>563</v>
      </c>
      <c r="F364" s="203" t="s">
        <v>564</v>
      </c>
      <c r="G364" s="204" t="s">
        <v>565</v>
      </c>
      <c r="H364" s="205">
        <v>16.25</v>
      </c>
      <c r="I364" s="206"/>
      <c r="J364" s="207">
        <f>ROUND(I364*H364,2)</f>
        <v>0</v>
      </c>
      <c r="K364" s="203" t="s">
        <v>132</v>
      </c>
      <c r="L364" s="45"/>
      <c r="M364" s="208" t="s">
        <v>19</v>
      </c>
      <c r="N364" s="209" t="s">
        <v>44</v>
      </c>
      <c r="O364" s="85"/>
      <c r="P364" s="210">
        <f>O364*H364</f>
        <v>0</v>
      </c>
      <c r="Q364" s="210">
        <v>0</v>
      </c>
      <c r="R364" s="210">
        <f>Q364*H364</f>
        <v>0</v>
      </c>
      <c r="S364" s="210">
        <v>0</v>
      </c>
      <c r="T364" s="21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2" t="s">
        <v>133</v>
      </c>
      <c r="AT364" s="212" t="s">
        <v>128</v>
      </c>
      <c r="AU364" s="212" t="s">
        <v>84</v>
      </c>
      <c r="AY364" s="18" t="s">
        <v>126</v>
      </c>
      <c r="BE364" s="213">
        <f>IF(N364="základní",J364,0)</f>
        <v>0</v>
      </c>
      <c r="BF364" s="213">
        <f>IF(N364="snížená",J364,0)</f>
        <v>0</v>
      </c>
      <c r="BG364" s="213">
        <f>IF(N364="zákl. přenesená",J364,0)</f>
        <v>0</v>
      </c>
      <c r="BH364" s="213">
        <f>IF(N364="sníž. přenesená",J364,0)</f>
        <v>0</v>
      </c>
      <c r="BI364" s="213">
        <f>IF(N364="nulová",J364,0)</f>
        <v>0</v>
      </c>
      <c r="BJ364" s="18" t="s">
        <v>81</v>
      </c>
      <c r="BK364" s="213">
        <f>ROUND(I364*H364,2)</f>
        <v>0</v>
      </c>
      <c r="BL364" s="18" t="s">
        <v>133</v>
      </c>
      <c r="BM364" s="212" t="s">
        <v>566</v>
      </c>
    </row>
    <row r="365" s="2" customFormat="1">
      <c r="A365" s="39"/>
      <c r="B365" s="40"/>
      <c r="C365" s="41"/>
      <c r="D365" s="214" t="s">
        <v>135</v>
      </c>
      <c r="E365" s="41"/>
      <c r="F365" s="215" t="s">
        <v>567</v>
      </c>
      <c r="G365" s="41"/>
      <c r="H365" s="41"/>
      <c r="I365" s="216"/>
      <c r="J365" s="41"/>
      <c r="K365" s="41"/>
      <c r="L365" s="45"/>
      <c r="M365" s="217"/>
      <c r="N365" s="218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135</v>
      </c>
      <c r="AU365" s="18" t="s">
        <v>84</v>
      </c>
    </row>
    <row r="366" s="2" customFormat="1" ht="14.4" customHeight="1">
      <c r="A366" s="39"/>
      <c r="B366" s="40"/>
      <c r="C366" s="201" t="s">
        <v>568</v>
      </c>
      <c r="D366" s="201" t="s">
        <v>128</v>
      </c>
      <c r="E366" s="202" t="s">
        <v>569</v>
      </c>
      <c r="F366" s="203" t="s">
        <v>570</v>
      </c>
      <c r="G366" s="204" t="s">
        <v>565</v>
      </c>
      <c r="H366" s="205">
        <v>16.25</v>
      </c>
      <c r="I366" s="206"/>
      <c r="J366" s="207">
        <f>ROUND(I366*H366,2)</f>
        <v>0</v>
      </c>
      <c r="K366" s="203" t="s">
        <v>132</v>
      </c>
      <c r="L366" s="45"/>
      <c r="M366" s="208" t="s">
        <v>19</v>
      </c>
      <c r="N366" s="209" t="s">
        <v>44</v>
      </c>
      <c r="O366" s="85"/>
      <c r="P366" s="210">
        <f>O366*H366</f>
        <v>0</v>
      </c>
      <c r="Q366" s="210">
        <v>0</v>
      </c>
      <c r="R366" s="210">
        <f>Q366*H366</f>
        <v>0</v>
      </c>
      <c r="S366" s="210">
        <v>0</v>
      </c>
      <c r="T366" s="21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2" t="s">
        <v>133</v>
      </c>
      <c r="AT366" s="212" t="s">
        <v>128</v>
      </c>
      <c r="AU366" s="212" t="s">
        <v>84</v>
      </c>
      <c r="AY366" s="18" t="s">
        <v>126</v>
      </c>
      <c r="BE366" s="213">
        <f>IF(N366="základní",J366,0)</f>
        <v>0</v>
      </c>
      <c r="BF366" s="213">
        <f>IF(N366="snížená",J366,0)</f>
        <v>0</v>
      </c>
      <c r="BG366" s="213">
        <f>IF(N366="zákl. přenesená",J366,0)</f>
        <v>0</v>
      </c>
      <c r="BH366" s="213">
        <f>IF(N366="sníž. přenesená",J366,0)</f>
        <v>0</v>
      </c>
      <c r="BI366" s="213">
        <f>IF(N366="nulová",J366,0)</f>
        <v>0</v>
      </c>
      <c r="BJ366" s="18" t="s">
        <v>81</v>
      </c>
      <c r="BK366" s="213">
        <f>ROUND(I366*H366,2)</f>
        <v>0</v>
      </c>
      <c r="BL366" s="18" t="s">
        <v>133</v>
      </c>
      <c r="BM366" s="212" t="s">
        <v>571</v>
      </c>
    </row>
    <row r="367" s="2" customFormat="1">
      <c r="A367" s="39"/>
      <c r="B367" s="40"/>
      <c r="C367" s="41"/>
      <c r="D367" s="214" t="s">
        <v>135</v>
      </c>
      <c r="E367" s="41"/>
      <c r="F367" s="215" t="s">
        <v>572</v>
      </c>
      <c r="G367" s="41"/>
      <c r="H367" s="41"/>
      <c r="I367" s="216"/>
      <c r="J367" s="41"/>
      <c r="K367" s="41"/>
      <c r="L367" s="45"/>
      <c r="M367" s="217"/>
      <c r="N367" s="218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135</v>
      </c>
      <c r="AU367" s="18" t="s">
        <v>84</v>
      </c>
    </row>
    <row r="368" s="2" customFormat="1" ht="14.4" customHeight="1">
      <c r="A368" s="39"/>
      <c r="B368" s="40"/>
      <c r="C368" s="201" t="s">
        <v>573</v>
      </c>
      <c r="D368" s="201" t="s">
        <v>128</v>
      </c>
      <c r="E368" s="202" t="s">
        <v>574</v>
      </c>
      <c r="F368" s="203" t="s">
        <v>575</v>
      </c>
      <c r="G368" s="204" t="s">
        <v>565</v>
      </c>
      <c r="H368" s="205">
        <v>243.75</v>
      </c>
      <c r="I368" s="206"/>
      <c r="J368" s="207">
        <f>ROUND(I368*H368,2)</f>
        <v>0</v>
      </c>
      <c r="K368" s="203" t="s">
        <v>132</v>
      </c>
      <c r="L368" s="45"/>
      <c r="M368" s="208" t="s">
        <v>19</v>
      </c>
      <c r="N368" s="209" t="s">
        <v>44</v>
      </c>
      <c r="O368" s="85"/>
      <c r="P368" s="210">
        <f>O368*H368</f>
        <v>0</v>
      </c>
      <c r="Q368" s="210">
        <v>0</v>
      </c>
      <c r="R368" s="210">
        <f>Q368*H368</f>
        <v>0</v>
      </c>
      <c r="S368" s="210">
        <v>0</v>
      </c>
      <c r="T368" s="21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2" t="s">
        <v>133</v>
      </c>
      <c r="AT368" s="212" t="s">
        <v>128</v>
      </c>
      <c r="AU368" s="212" t="s">
        <v>84</v>
      </c>
      <c r="AY368" s="18" t="s">
        <v>126</v>
      </c>
      <c r="BE368" s="213">
        <f>IF(N368="základní",J368,0)</f>
        <v>0</v>
      </c>
      <c r="BF368" s="213">
        <f>IF(N368="snížená",J368,0)</f>
        <v>0</v>
      </c>
      <c r="BG368" s="213">
        <f>IF(N368="zákl. přenesená",J368,0)</f>
        <v>0</v>
      </c>
      <c r="BH368" s="213">
        <f>IF(N368="sníž. přenesená",J368,0)</f>
        <v>0</v>
      </c>
      <c r="BI368" s="213">
        <f>IF(N368="nulová",J368,0)</f>
        <v>0</v>
      </c>
      <c r="BJ368" s="18" t="s">
        <v>81</v>
      </c>
      <c r="BK368" s="213">
        <f>ROUND(I368*H368,2)</f>
        <v>0</v>
      </c>
      <c r="BL368" s="18" t="s">
        <v>133</v>
      </c>
      <c r="BM368" s="212" t="s">
        <v>576</v>
      </c>
    </row>
    <row r="369" s="2" customFormat="1">
      <c r="A369" s="39"/>
      <c r="B369" s="40"/>
      <c r="C369" s="41"/>
      <c r="D369" s="214" t="s">
        <v>135</v>
      </c>
      <c r="E369" s="41"/>
      <c r="F369" s="215" t="s">
        <v>577</v>
      </c>
      <c r="G369" s="41"/>
      <c r="H369" s="41"/>
      <c r="I369" s="216"/>
      <c r="J369" s="41"/>
      <c r="K369" s="41"/>
      <c r="L369" s="45"/>
      <c r="M369" s="217"/>
      <c r="N369" s="218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135</v>
      </c>
      <c r="AU369" s="18" t="s">
        <v>84</v>
      </c>
    </row>
    <row r="370" s="13" customFormat="1">
      <c r="A370" s="13"/>
      <c r="B370" s="219"/>
      <c r="C370" s="220"/>
      <c r="D370" s="214" t="s">
        <v>137</v>
      </c>
      <c r="E370" s="220"/>
      <c r="F370" s="222" t="s">
        <v>578</v>
      </c>
      <c r="G370" s="220"/>
      <c r="H370" s="223">
        <v>243.75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9" t="s">
        <v>137</v>
      </c>
      <c r="AU370" s="229" t="s">
        <v>84</v>
      </c>
      <c r="AV370" s="13" t="s">
        <v>84</v>
      </c>
      <c r="AW370" s="13" t="s">
        <v>4</v>
      </c>
      <c r="AX370" s="13" t="s">
        <v>81</v>
      </c>
      <c r="AY370" s="229" t="s">
        <v>126</v>
      </c>
    </row>
    <row r="371" s="2" customFormat="1" ht="24.15" customHeight="1">
      <c r="A371" s="39"/>
      <c r="B371" s="40"/>
      <c r="C371" s="201" t="s">
        <v>579</v>
      </c>
      <c r="D371" s="201" t="s">
        <v>128</v>
      </c>
      <c r="E371" s="202" t="s">
        <v>580</v>
      </c>
      <c r="F371" s="203" t="s">
        <v>581</v>
      </c>
      <c r="G371" s="204" t="s">
        <v>565</v>
      </c>
      <c r="H371" s="205">
        <v>16.25</v>
      </c>
      <c r="I371" s="206"/>
      <c r="J371" s="207">
        <f>ROUND(I371*H371,2)</f>
        <v>0</v>
      </c>
      <c r="K371" s="203" t="s">
        <v>132</v>
      </c>
      <c r="L371" s="45"/>
      <c r="M371" s="208" t="s">
        <v>19</v>
      </c>
      <c r="N371" s="209" t="s">
        <v>44</v>
      </c>
      <c r="O371" s="85"/>
      <c r="P371" s="210">
        <f>O371*H371</f>
        <v>0</v>
      </c>
      <c r="Q371" s="210">
        <v>0</v>
      </c>
      <c r="R371" s="210">
        <f>Q371*H371</f>
        <v>0</v>
      </c>
      <c r="S371" s="210">
        <v>0</v>
      </c>
      <c r="T371" s="21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2" t="s">
        <v>133</v>
      </c>
      <c r="AT371" s="212" t="s">
        <v>128</v>
      </c>
      <c r="AU371" s="212" t="s">
        <v>84</v>
      </c>
      <c r="AY371" s="18" t="s">
        <v>126</v>
      </c>
      <c r="BE371" s="213">
        <f>IF(N371="základní",J371,0)</f>
        <v>0</v>
      </c>
      <c r="BF371" s="213">
        <f>IF(N371="snížená",J371,0)</f>
        <v>0</v>
      </c>
      <c r="BG371" s="213">
        <f>IF(N371="zákl. přenesená",J371,0)</f>
        <v>0</v>
      </c>
      <c r="BH371" s="213">
        <f>IF(N371="sníž. přenesená",J371,0)</f>
        <v>0</v>
      </c>
      <c r="BI371" s="213">
        <f>IF(N371="nulová",J371,0)</f>
        <v>0</v>
      </c>
      <c r="BJ371" s="18" t="s">
        <v>81</v>
      </c>
      <c r="BK371" s="213">
        <f>ROUND(I371*H371,2)</f>
        <v>0</v>
      </c>
      <c r="BL371" s="18" t="s">
        <v>133</v>
      </c>
      <c r="BM371" s="212" t="s">
        <v>582</v>
      </c>
    </row>
    <row r="372" s="2" customFormat="1">
      <c r="A372" s="39"/>
      <c r="B372" s="40"/>
      <c r="C372" s="41"/>
      <c r="D372" s="214" t="s">
        <v>135</v>
      </c>
      <c r="E372" s="41"/>
      <c r="F372" s="215" t="s">
        <v>581</v>
      </c>
      <c r="G372" s="41"/>
      <c r="H372" s="41"/>
      <c r="I372" s="216"/>
      <c r="J372" s="41"/>
      <c r="K372" s="41"/>
      <c r="L372" s="45"/>
      <c r="M372" s="217"/>
      <c r="N372" s="218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135</v>
      </c>
      <c r="AU372" s="18" t="s">
        <v>84</v>
      </c>
    </row>
    <row r="373" s="12" customFormat="1" ht="22.8" customHeight="1">
      <c r="A373" s="12"/>
      <c r="B373" s="185"/>
      <c r="C373" s="186"/>
      <c r="D373" s="187" t="s">
        <v>72</v>
      </c>
      <c r="E373" s="199" t="s">
        <v>583</v>
      </c>
      <c r="F373" s="199" t="s">
        <v>584</v>
      </c>
      <c r="G373" s="186"/>
      <c r="H373" s="186"/>
      <c r="I373" s="189"/>
      <c r="J373" s="200">
        <f>BK373</f>
        <v>0</v>
      </c>
      <c r="K373" s="186"/>
      <c r="L373" s="191"/>
      <c r="M373" s="192"/>
      <c r="N373" s="193"/>
      <c r="O373" s="193"/>
      <c r="P373" s="194">
        <f>SUM(P374:P377)</f>
        <v>0</v>
      </c>
      <c r="Q373" s="193"/>
      <c r="R373" s="194">
        <f>SUM(R374:R377)</f>
        <v>0</v>
      </c>
      <c r="S373" s="193"/>
      <c r="T373" s="195">
        <f>SUM(T374:T377)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96" t="s">
        <v>81</v>
      </c>
      <c r="AT373" s="197" t="s">
        <v>72</v>
      </c>
      <c r="AU373" s="197" t="s">
        <v>81</v>
      </c>
      <c r="AY373" s="196" t="s">
        <v>126</v>
      </c>
      <c r="BK373" s="198">
        <f>SUM(BK374:BK377)</f>
        <v>0</v>
      </c>
    </row>
    <row r="374" s="2" customFormat="1" ht="14.4" customHeight="1">
      <c r="A374" s="39"/>
      <c r="B374" s="40"/>
      <c r="C374" s="201" t="s">
        <v>585</v>
      </c>
      <c r="D374" s="201" t="s">
        <v>128</v>
      </c>
      <c r="E374" s="202" t="s">
        <v>586</v>
      </c>
      <c r="F374" s="203" t="s">
        <v>587</v>
      </c>
      <c r="G374" s="204" t="s">
        <v>565</v>
      </c>
      <c r="H374" s="205">
        <v>8863.3649999999998</v>
      </c>
      <c r="I374" s="206"/>
      <c r="J374" s="207">
        <f>ROUND(I374*H374,2)</f>
        <v>0</v>
      </c>
      <c r="K374" s="203" t="s">
        <v>132</v>
      </c>
      <c r="L374" s="45"/>
      <c r="M374" s="208" t="s">
        <v>19</v>
      </c>
      <c r="N374" s="209" t="s">
        <v>44</v>
      </c>
      <c r="O374" s="85"/>
      <c r="P374" s="210">
        <f>O374*H374</f>
        <v>0</v>
      </c>
      <c r="Q374" s="210">
        <v>0</v>
      </c>
      <c r="R374" s="210">
        <f>Q374*H374</f>
        <v>0</v>
      </c>
      <c r="S374" s="210">
        <v>0</v>
      </c>
      <c r="T374" s="21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2" t="s">
        <v>133</v>
      </c>
      <c r="AT374" s="212" t="s">
        <v>128</v>
      </c>
      <c r="AU374" s="212" t="s">
        <v>84</v>
      </c>
      <c r="AY374" s="18" t="s">
        <v>126</v>
      </c>
      <c r="BE374" s="213">
        <f>IF(N374="základní",J374,0)</f>
        <v>0</v>
      </c>
      <c r="BF374" s="213">
        <f>IF(N374="snížená",J374,0)</f>
        <v>0</v>
      </c>
      <c r="BG374" s="213">
        <f>IF(N374="zákl. přenesená",J374,0)</f>
        <v>0</v>
      </c>
      <c r="BH374" s="213">
        <f>IF(N374="sníž. přenesená",J374,0)</f>
        <v>0</v>
      </c>
      <c r="BI374" s="213">
        <f>IF(N374="nulová",J374,0)</f>
        <v>0</v>
      </c>
      <c r="BJ374" s="18" t="s">
        <v>81</v>
      </c>
      <c r="BK374" s="213">
        <f>ROUND(I374*H374,2)</f>
        <v>0</v>
      </c>
      <c r="BL374" s="18" t="s">
        <v>133</v>
      </c>
      <c r="BM374" s="212" t="s">
        <v>588</v>
      </c>
    </row>
    <row r="375" s="2" customFormat="1">
      <c r="A375" s="39"/>
      <c r="B375" s="40"/>
      <c r="C375" s="41"/>
      <c r="D375" s="214" t="s">
        <v>135</v>
      </c>
      <c r="E375" s="41"/>
      <c r="F375" s="215" t="s">
        <v>589</v>
      </c>
      <c r="G375" s="41"/>
      <c r="H375" s="41"/>
      <c r="I375" s="216"/>
      <c r="J375" s="41"/>
      <c r="K375" s="41"/>
      <c r="L375" s="45"/>
      <c r="M375" s="217"/>
      <c r="N375" s="218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135</v>
      </c>
      <c r="AU375" s="18" t="s">
        <v>84</v>
      </c>
    </row>
    <row r="376" s="2" customFormat="1" ht="14.4" customHeight="1">
      <c r="A376" s="39"/>
      <c r="B376" s="40"/>
      <c r="C376" s="201" t="s">
        <v>590</v>
      </c>
      <c r="D376" s="201" t="s">
        <v>128</v>
      </c>
      <c r="E376" s="202" t="s">
        <v>591</v>
      </c>
      <c r="F376" s="203" t="s">
        <v>592</v>
      </c>
      <c r="G376" s="204" t="s">
        <v>565</v>
      </c>
      <c r="H376" s="205">
        <v>8863.3649999999998</v>
      </c>
      <c r="I376" s="206"/>
      <c r="J376" s="207">
        <f>ROUND(I376*H376,2)</f>
        <v>0</v>
      </c>
      <c r="K376" s="203" t="s">
        <v>132</v>
      </c>
      <c r="L376" s="45"/>
      <c r="M376" s="208" t="s">
        <v>19</v>
      </c>
      <c r="N376" s="209" t="s">
        <v>44</v>
      </c>
      <c r="O376" s="85"/>
      <c r="P376" s="210">
        <f>O376*H376</f>
        <v>0</v>
      </c>
      <c r="Q376" s="210">
        <v>0</v>
      </c>
      <c r="R376" s="210">
        <f>Q376*H376</f>
        <v>0</v>
      </c>
      <c r="S376" s="210">
        <v>0</v>
      </c>
      <c r="T376" s="21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2" t="s">
        <v>133</v>
      </c>
      <c r="AT376" s="212" t="s">
        <v>128</v>
      </c>
      <c r="AU376" s="212" t="s">
        <v>84</v>
      </c>
      <c r="AY376" s="18" t="s">
        <v>126</v>
      </c>
      <c r="BE376" s="213">
        <f>IF(N376="základní",J376,0)</f>
        <v>0</v>
      </c>
      <c r="BF376" s="213">
        <f>IF(N376="snížená",J376,0)</f>
        <v>0</v>
      </c>
      <c r="BG376" s="213">
        <f>IF(N376="zákl. přenesená",J376,0)</f>
        <v>0</v>
      </c>
      <c r="BH376" s="213">
        <f>IF(N376="sníž. přenesená",J376,0)</f>
        <v>0</v>
      </c>
      <c r="BI376" s="213">
        <f>IF(N376="nulová",J376,0)</f>
        <v>0</v>
      </c>
      <c r="BJ376" s="18" t="s">
        <v>81</v>
      </c>
      <c r="BK376" s="213">
        <f>ROUND(I376*H376,2)</f>
        <v>0</v>
      </c>
      <c r="BL376" s="18" t="s">
        <v>133</v>
      </c>
      <c r="BM376" s="212" t="s">
        <v>593</v>
      </c>
    </row>
    <row r="377" s="2" customFormat="1">
      <c r="A377" s="39"/>
      <c r="B377" s="40"/>
      <c r="C377" s="41"/>
      <c r="D377" s="214" t="s">
        <v>135</v>
      </c>
      <c r="E377" s="41"/>
      <c r="F377" s="215" t="s">
        <v>594</v>
      </c>
      <c r="G377" s="41"/>
      <c r="H377" s="41"/>
      <c r="I377" s="216"/>
      <c r="J377" s="41"/>
      <c r="K377" s="41"/>
      <c r="L377" s="45"/>
      <c r="M377" s="217"/>
      <c r="N377" s="218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135</v>
      </c>
      <c r="AU377" s="18" t="s">
        <v>84</v>
      </c>
    </row>
    <row r="378" s="12" customFormat="1" ht="25.92" customHeight="1">
      <c r="A378" s="12"/>
      <c r="B378" s="185"/>
      <c r="C378" s="186"/>
      <c r="D378" s="187" t="s">
        <v>72</v>
      </c>
      <c r="E378" s="188" t="s">
        <v>595</v>
      </c>
      <c r="F378" s="188" t="s">
        <v>596</v>
      </c>
      <c r="G378" s="186"/>
      <c r="H378" s="186"/>
      <c r="I378" s="189"/>
      <c r="J378" s="190">
        <f>BK378</f>
        <v>0</v>
      </c>
      <c r="K378" s="186"/>
      <c r="L378" s="191"/>
      <c r="M378" s="192"/>
      <c r="N378" s="193"/>
      <c r="O378" s="193"/>
      <c r="P378" s="194">
        <f>P379+P399+P406+P409+P416+P421+P425+P436</f>
        <v>0</v>
      </c>
      <c r="Q378" s="193"/>
      <c r="R378" s="194">
        <f>R379+R399+R406+R409+R416+R421+R425+R436</f>
        <v>0</v>
      </c>
      <c r="S378" s="193"/>
      <c r="T378" s="195">
        <f>T379+T399+T406+T409+T416+T421+T425+T436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196" t="s">
        <v>158</v>
      </c>
      <c r="AT378" s="197" t="s">
        <v>72</v>
      </c>
      <c r="AU378" s="197" t="s">
        <v>73</v>
      </c>
      <c r="AY378" s="196" t="s">
        <v>126</v>
      </c>
      <c r="BK378" s="198">
        <f>BK379+BK399+BK406+BK409+BK416+BK421+BK425+BK436</f>
        <v>0</v>
      </c>
    </row>
    <row r="379" s="12" customFormat="1" ht="22.8" customHeight="1">
      <c r="A379" s="12"/>
      <c r="B379" s="185"/>
      <c r="C379" s="186"/>
      <c r="D379" s="187" t="s">
        <v>72</v>
      </c>
      <c r="E379" s="199" t="s">
        <v>597</v>
      </c>
      <c r="F379" s="199" t="s">
        <v>598</v>
      </c>
      <c r="G379" s="186"/>
      <c r="H379" s="186"/>
      <c r="I379" s="189"/>
      <c r="J379" s="200">
        <f>BK379</f>
        <v>0</v>
      </c>
      <c r="K379" s="186"/>
      <c r="L379" s="191"/>
      <c r="M379" s="192"/>
      <c r="N379" s="193"/>
      <c r="O379" s="193"/>
      <c r="P379" s="194">
        <f>SUM(P380:P398)</f>
        <v>0</v>
      </c>
      <c r="Q379" s="193"/>
      <c r="R379" s="194">
        <f>SUM(R380:R398)</f>
        <v>0</v>
      </c>
      <c r="S379" s="193"/>
      <c r="T379" s="195">
        <f>SUM(T380:T398)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96" t="s">
        <v>158</v>
      </c>
      <c r="AT379" s="197" t="s">
        <v>72</v>
      </c>
      <c r="AU379" s="197" t="s">
        <v>81</v>
      </c>
      <c r="AY379" s="196" t="s">
        <v>126</v>
      </c>
      <c r="BK379" s="198">
        <f>SUM(BK380:BK398)</f>
        <v>0</v>
      </c>
    </row>
    <row r="380" s="2" customFormat="1" ht="14.4" customHeight="1">
      <c r="A380" s="39"/>
      <c r="B380" s="40"/>
      <c r="C380" s="201" t="s">
        <v>599</v>
      </c>
      <c r="D380" s="201" t="s">
        <v>128</v>
      </c>
      <c r="E380" s="202" t="s">
        <v>600</v>
      </c>
      <c r="F380" s="203" t="s">
        <v>601</v>
      </c>
      <c r="G380" s="204" t="s">
        <v>602</v>
      </c>
      <c r="H380" s="205">
        <v>1</v>
      </c>
      <c r="I380" s="206"/>
      <c r="J380" s="207">
        <f>ROUND(I380*H380,2)</f>
        <v>0</v>
      </c>
      <c r="K380" s="203" t="s">
        <v>132</v>
      </c>
      <c r="L380" s="45"/>
      <c r="M380" s="208" t="s">
        <v>19</v>
      </c>
      <c r="N380" s="209" t="s">
        <v>44</v>
      </c>
      <c r="O380" s="85"/>
      <c r="P380" s="210">
        <f>O380*H380</f>
        <v>0</v>
      </c>
      <c r="Q380" s="210">
        <v>0</v>
      </c>
      <c r="R380" s="210">
        <f>Q380*H380</f>
        <v>0</v>
      </c>
      <c r="S380" s="210">
        <v>0</v>
      </c>
      <c r="T380" s="21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2" t="s">
        <v>603</v>
      </c>
      <c r="AT380" s="212" t="s">
        <v>128</v>
      </c>
      <c r="AU380" s="212" t="s">
        <v>84</v>
      </c>
      <c r="AY380" s="18" t="s">
        <v>126</v>
      </c>
      <c r="BE380" s="213">
        <f>IF(N380="základní",J380,0)</f>
        <v>0</v>
      </c>
      <c r="BF380" s="213">
        <f>IF(N380="snížená",J380,0)</f>
        <v>0</v>
      </c>
      <c r="BG380" s="213">
        <f>IF(N380="zákl. přenesená",J380,0)</f>
        <v>0</v>
      </c>
      <c r="BH380" s="213">
        <f>IF(N380="sníž. přenesená",J380,0)</f>
        <v>0</v>
      </c>
      <c r="BI380" s="213">
        <f>IF(N380="nulová",J380,0)</f>
        <v>0</v>
      </c>
      <c r="BJ380" s="18" t="s">
        <v>81</v>
      </c>
      <c r="BK380" s="213">
        <f>ROUND(I380*H380,2)</f>
        <v>0</v>
      </c>
      <c r="BL380" s="18" t="s">
        <v>603</v>
      </c>
      <c r="BM380" s="212" t="s">
        <v>604</v>
      </c>
    </row>
    <row r="381" s="2" customFormat="1">
      <c r="A381" s="39"/>
      <c r="B381" s="40"/>
      <c r="C381" s="41"/>
      <c r="D381" s="214" t="s">
        <v>135</v>
      </c>
      <c r="E381" s="41"/>
      <c r="F381" s="215" t="s">
        <v>601</v>
      </c>
      <c r="G381" s="41"/>
      <c r="H381" s="41"/>
      <c r="I381" s="216"/>
      <c r="J381" s="41"/>
      <c r="K381" s="41"/>
      <c r="L381" s="45"/>
      <c r="M381" s="217"/>
      <c r="N381" s="218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135</v>
      </c>
      <c r="AU381" s="18" t="s">
        <v>84</v>
      </c>
    </row>
    <row r="382" s="2" customFormat="1" ht="14.4" customHeight="1">
      <c r="A382" s="39"/>
      <c r="B382" s="40"/>
      <c r="C382" s="201" t="s">
        <v>605</v>
      </c>
      <c r="D382" s="201" t="s">
        <v>128</v>
      </c>
      <c r="E382" s="202" t="s">
        <v>606</v>
      </c>
      <c r="F382" s="203" t="s">
        <v>607</v>
      </c>
      <c r="G382" s="204" t="s">
        <v>602</v>
      </c>
      <c r="H382" s="205">
        <v>1</v>
      </c>
      <c r="I382" s="206"/>
      <c r="J382" s="207">
        <f>ROUND(I382*H382,2)</f>
        <v>0</v>
      </c>
      <c r="K382" s="203" t="s">
        <v>132</v>
      </c>
      <c r="L382" s="45"/>
      <c r="M382" s="208" t="s">
        <v>19</v>
      </c>
      <c r="N382" s="209" t="s">
        <v>44</v>
      </c>
      <c r="O382" s="85"/>
      <c r="P382" s="210">
        <f>O382*H382</f>
        <v>0</v>
      </c>
      <c r="Q382" s="210">
        <v>0</v>
      </c>
      <c r="R382" s="210">
        <f>Q382*H382</f>
        <v>0</v>
      </c>
      <c r="S382" s="210">
        <v>0</v>
      </c>
      <c r="T382" s="21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2" t="s">
        <v>603</v>
      </c>
      <c r="AT382" s="212" t="s">
        <v>128</v>
      </c>
      <c r="AU382" s="212" t="s">
        <v>84</v>
      </c>
      <c r="AY382" s="18" t="s">
        <v>126</v>
      </c>
      <c r="BE382" s="213">
        <f>IF(N382="základní",J382,0)</f>
        <v>0</v>
      </c>
      <c r="BF382" s="213">
        <f>IF(N382="snížená",J382,0)</f>
        <v>0</v>
      </c>
      <c r="BG382" s="213">
        <f>IF(N382="zákl. přenesená",J382,0)</f>
        <v>0</v>
      </c>
      <c r="BH382" s="213">
        <f>IF(N382="sníž. přenesená",J382,0)</f>
        <v>0</v>
      </c>
      <c r="BI382" s="213">
        <f>IF(N382="nulová",J382,0)</f>
        <v>0</v>
      </c>
      <c r="BJ382" s="18" t="s">
        <v>81</v>
      </c>
      <c r="BK382" s="213">
        <f>ROUND(I382*H382,2)</f>
        <v>0</v>
      </c>
      <c r="BL382" s="18" t="s">
        <v>603</v>
      </c>
      <c r="BM382" s="212" t="s">
        <v>608</v>
      </c>
    </row>
    <row r="383" s="2" customFormat="1">
      <c r="A383" s="39"/>
      <c r="B383" s="40"/>
      <c r="C383" s="41"/>
      <c r="D383" s="214" t="s">
        <v>135</v>
      </c>
      <c r="E383" s="41"/>
      <c r="F383" s="215" t="s">
        <v>607</v>
      </c>
      <c r="G383" s="41"/>
      <c r="H383" s="41"/>
      <c r="I383" s="216"/>
      <c r="J383" s="41"/>
      <c r="K383" s="41"/>
      <c r="L383" s="45"/>
      <c r="M383" s="217"/>
      <c r="N383" s="218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135</v>
      </c>
      <c r="AU383" s="18" t="s">
        <v>84</v>
      </c>
    </row>
    <row r="384" s="2" customFormat="1" ht="14.4" customHeight="1">
      <c r="A384" s="39"/>
      <c r="B384" s="40"/>
      <c r="C384" s="201" t="s">
        <v>609</v>
      </c>
      <c r="D384" s="201" t="s">
        <v>128</v>
      </c>
      <c r="E384" s="202" t="s">
        <v>610</v>
      </c>
      <c r="F384" s="203" t="s">
        <v>611</v>
      </c>
      <c r="G384" s="204" t="s">
        <v>602</v>
      </c>
      <c r="H384" s="205">
        <v>1</v>
      </c>
      <c r="I384" s="206"/>
      <c r="J384" s="207">
        <f>ROUND(I384*H384,2)</f>
        <v>0</v>
      </c>
      <c r="K384" s="203" t="s">
        <v>132</v>
      </c>
      <c r="L384" s="45"/>
      <c r="M384" s="208" t="s">
        <v>19</v>
      </c>
      <c r="N384" s="209" t="s">
        <v>44</v>
      </c>
      <c r="O384" s="85"/>
      <c r="P384" s="210">
        <f>O384*H384</f>
        <v>0</v>
      </c>
      <c r="Q384" s="210">
        <v>0</v>
      </c>
      <c r="R384" s="210">
        <f>Q384*H384</f>
        <v>0</v>
      </c>
      <c r="S384" s="210">
        <v>0</v>
      </c>
      <c r="T384" s="21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2" t="s">
        <v>603</v>
      </c>
      <c r="AT384" s="212" t="s">
        <v>128</v>
      </c>
      <c r="AU384" s="212" t="s">
        <v>84</v>
      </c>
      <c r="AY384" s="18" t="s">
        <v>126</v>
      </c>
      <c r="BE384" s="213">
        <f>IF(N384="základní",J384,0)</f>
        <v>0</v>
      </c>
      <c r="BF384" s="213">
        <f>IF(N384="snížená",J384,0)</f>
        <v>0</v>
      </c>
      <c r="BG384" s="213">
        <f>IF(N384="zákl. přenesená",J384,0)</f>
        <v>0</v>
      </c>
      <c r="BH384" s="213">
        <f>IF(N384="sníž. přenesená",J384,0)</f>
        <v>0</v>
      </c>
      <c r="BI384" s="213">
        <f>IF(N384="nulová",J384,0)</f>
        <v>0</v>
      </c>
      <c r="BJ384" s="18" t="s">
        <v>81</v>
      </c>
      <c r="BK384" s="213">
        <f>ROUND(I384*H384,2)</f>
        <v>0</v>
      </c>
      <c r="BL384" s="18" t="s">
        <v>603</v>
      </c>
      <c r="BM384" s="212" t="s">
        <v>612</v>
      </c>
    </row>
    <row r="385" s="2" customFormat="1">
      <c r="A385" s="39"/>
      <c r="B385" s="40"/>
      <c r="C385" s="41"/>
      <c r="D385" s="214" t="s">
        <v>135</v>
      </c>
      <c r="E385" s="41"/>
      <c r="F385" s="215" t="s">
        <v>611</v>
      </c>
      <c r="G385" s="41"/>
      <c r="H385" s="41"/>
      <c r="I385" s="216"/>
      <c r="J385" s="41"/>
      <c r="K385" s="41"/>
      <c r="L385" s="45"/>
      <c r="M385" s="217"/>
      <c r="N385" s="218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135</v>
      </c>
      <c r="AU385" s="18" t="s">
        <v>84</v>
      </c>
    </row>
    <row r="386" s="2" customFormat="1">
      <c r="A386" s="39"/>
      <c r="B386" s="40"/>
      <c r="C386" s="41"/>
      <c r="D386" s="214" t="s">
        <v>143</v>
      </c>
      <c r="E386" s="41"/>
      <c r="F386" s="230" t="s">
        <v>613</v>
      </c>
      <c r="G386" s="41"/>
      <c r="H386" s="41"/>
      <c r="I386" s="216"/>
      <c r="J386" s="41"/>
      <c r="K386" s="41"/>
      <c r="L386" s="45"/>
      <c r="M386" s="217"/>
      <c r="N386" s="218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143</v>
      </c>
      <c r="AU386" s="18" t="s">
        <v>84</v>
      </c>
    </row>
    <row r="387" s="2" customFormat="1" ht="14.4" customHeight="1">
      <c r="A387" s="39"/>
      <c r="B387" s="40"/>
      <c r="C387" s="201" t="s">
        <v>614</v>
      </c>
      <c r="D387" s="201" t="s">
        <v>128</v>
      </c>
      <c r="E387" s="202" t="s">
        <v>615</v>
      </c>
      <c r="F387" s="203" t="s">
        <v>616</v>
      </c>
      <c r="G387" s="204" t="s">
        <v>602</v>
      </c>
      <c r="H387" s="205">
        <v>1</v>
      </c>
      <c r="I387" s="206"/>
      <c r="J387" s="207">
        <f>ROUND(I387*H387,2)</f>
        <v>0</v>
      </c>
      <c r="K387" s="203" t="s">
        <v>132</v>
      </c>
      <c r="L387" s="45"/>
      <c r="M387" s="208" t="s">
        <v>19</v>
      </c>
      <c r="N387" s="209" t="s">
        <v>44</v>
      </c>
      <c r="O387" s="85"/>
      <c r="P387" s="210">
        <f>O387*H387</f>
        <v>0</v>
      </c>
      <c r="Q387" s="210">
        <v>0</v>
      </c>
      <c r="R387" s="210">
        <f>Q387*H387</f>
        <v>0</v>
      </c>
      <c r="S387" s="210">
        <v>0</v>
      </c>
      <c r="T387" s="21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2" t="s">
        <v>603</v>
      </c>
      <c r="AT387" s="212" t="s">
        <v>128</v>
      </c>
      <c r="AU387" s="212" t="s">
        <v>84</v>
      </c>
      <c r="AY387" s="18" t="s">
        <v>126</v>
      </c>
      <c r="BE387" s="213">
        <f>IF(N387="základní",J387,0)</f>
        <v>0</v>
      </c>
      <c r="BF387" s="213">
        <f>IF(N387="snížená",J387,0)</f>
        <v>0</v>
      </c>
      <c r="BG387" s="213">
        <f>IF(N387="zákl. přenesená",J387,0)</f>
        <v>0</v>
      </c>
      <c r="BH387" s="213">
        <f>IF(N387="sníž. přenesená",J387,0)</f>
        <v>0</v>
      </c>
      <c r="BI387" s="213">
        <f>IF(N387="nulová",J387,0)</f>
        <v>0</v>
      </c>
      <c r="BJ387" s="18" t="s">
        <v>81</v>
      </c>
      <c r="BK387" s="213">
        <f>ROUND(I387*H387,2)</f>
        <v>0</v>
      </c>
      <c r="BL387" s="18" t="s">
        <v>603</v>
      </c>
      <c r="BM387" s="212" t="s">
        <v>617</v>
      </c>
    </row>
    <row r="388" s="2" customFormat="1">
      <c r="A388" s="39"/>
      <c r="B388" s="40"/>
      <c r="C388" s="41"/>
      <c r="D388" s="214" t="s">
        <v>135</v>
      </c>
      <c r="E388" s="41"/>
      <c r="F388" s="215" t="s">
        <v>616</v>
      </c>
      <c r="G388" s="41"/>
      <c r="H388" s="41"/>
      <c r="I388" s="216"/>
      <c r="J388" s="41"/>
      <c r="K388" s="41"/>
      <c r="L388" s="45"/>
      <c r="M388" s="217"/>
      <c r="N388" s="218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135</v>
      </c>
      <c r="AU388" s="18" t="s">
        <v>84</v>
      </c>
    </row>
    <row r="389" s="2" customFormat="1">
      <c r="A389" s="39"/>
      <c r="B389" s="40"/>
      <c r="C389" s="41"/>
      <c r="D389" s="214" t="s">
        <v>143</v>
      </c>
      <c r="E389" s="41"/>
      <c r="F389" s="230" t="s">
        <v>618</v>
      </c>
      <c r="G389" s="41"/>
      <c r="H389" s="41"/>
      <c r="I389" s="216"/>
      <c r="J389" s="41"/>
      <c r="K389" s="41"/>
      <c r="L389" s="45"/>
      <c r="M389" s="217"/>
      <c r="N389" s="218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143</v>
      </c>
      <c r="AU389" s="18" t="s">
        <v>84</v>
      </c>
    </row>
    <row r="390" s="2" customFormat="1" ht="14.4" customHeight="1">
      <c r="A390" s="39"/>
      <c r="B390" s="40"/>
      <c r="C390" s="201" t="s">
        <v>619</v>
      </c>
      <c r="D390" s="201" t="s">
        <v>128</v>
      </c>
      <c r="E390" s="202" t="s">
        <v>620</v>
      </c>
      <c r="F390" s="203" t="s">
        <v>621</v>
      </c>
      <c r="G390" s="204" t="s">
        <v>602</v>
      </c>
      <c r="H390" s="205">
        <v>1</v>
      </c>
      <c r="I390" s="206"/>
      <c r="J390" s="207">
        <f>ROUND(I390*H390,2)</f>
        <v>0</v>
      </c>
      <c r="K390" s="203" t="s">
        <v>132</v>
      </c>
      <c r="L390" s="45"/>
      <c r="M390" s="208" t="s">
        <v>19</v>
      </c>
      <c r="N390" s="209" t="s">
        <v>44</v>
      </c>
      <c r="O390" s="85"/>
      <c r="P390" s="210">
        <f>O390*H390</f>
        <v>0</v>
      </c>
      <c r="Q390" s="210">
        <v>0</v>
      </c>
      <c r="R390" s="210">
        <f>Q390*H390</f>
        <v>0</v>
      </c>
      <c r="S390" s="210">
        <v>0</v>
      </c>
      <c r="T390" s="21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2" t="s">
        <v>603</v>
      </c>
      <c r="AT390" s="212" t="s">
        <v>128</v>
      </c>
      <c r="AU390" s="212" t="s">
        <v>84</v>
      </c>
      <c r="AY390" s="18" t="s">
        <v>126</v>
      </c>
      <c r="BE390" s="213">
        <f>IF(N390="základní",J390,0)</f>
        <v>0</v>
      </c>
      <c r="BF390" s="213">
        <f>IF(N390="snížená",J390,0)</f>
        <v>0</v>
      </c>
      <c r="BG390" s="213">
        <f>IF(N390="zákl. přenesená",J390,0)</f>
        <v>0</v>
      </c>
      <c r="BH390" s="213">
        <f>IF(N390="sníž. přenesená",J390,0)</f>
        <v>0</v>
      </c>
      <c r="BI390" s="213">
        <f>IF(N390="nulová",J390,0)</f>
        <v>0</v>
      </c>
      <c r="BJ390" s="18" t="s">
        <v>81</v>
      </c>
      <c r="BK390" s="213">
        <f>ROUND(I390*H390,2)</f>
        <v>0</v>
      </c>
      <c r="BL390" s="18" t="s">
        <v>603</v>
      </c>
      <c r="BM390" s="212" t="s">
        <v>622</v>
      </c>
    </row>
    <row r="391" s="2" customFormat="1">
      <c r="A391" s="39"/>
      <c r="B391" s="40"/>
      <c r="C391" s="41"/>
      <c r="D391" s="214" t="s">
        <v>135</v>
      </c>
      <c r="E391" s="41"/>
      <c r="F391" s="215" t="s">
        <v>621</v>
      </c>
      <c r="G391" s="41"/>
      <c r="H391" s="41"/>
      <c r="I391" s="216"/>
      <c r="J391" s="41"/>
      <c r="K391" s="41"/>
      <c r="L391" s="45"/>
      <c r="M391" s="217"/>
      <c r="N391" s="218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135</v>
      </c>
      <c r="AU391" s="18" t="s">
        <v>84</v>
      </c>
    </row>
    <row r="392" s="2" customFormat="1">
      <c r="A392" s="39"/>
      <c r="B392" s="40"/>
      <c r="C392" s="41"/>
      <c r="D392" s="214" t="s">
        <v>143</v>
      </c>
      <c r="E392" s="41"/>
      <c r="F392" s="230" t="s">
        <v>623</v>
      </c>
      <c r="G392" s="41"/>
      <c r="H392" s="41"/>
      <c r="I392" s="216"/>
      <c r="J392" s="41"/>
      <c r="K392" s="41"/>
      <c r="L392" s="45"/>
      <c r="M392" s="217"/>
      <c r="N392" s="218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143</v>
      </c>
      <c r="AU392" s="18" t="s">
        <v>84</v>
      </c>
    </row>
    <row r="393" s="2" customFormat="1" ht="14.4" customHeight="1">
      <c r="A393" s="39"/>
      <c r="B393" s="40"/>
      <c r="C393" s="201" t="s">
        <v>624</v>
      </c>
      <c r="D393" s="201" t="s">
        <v>128</v>
      </c>
      <c r="E393" s="202" t="s">
        <v>625</v>
      </c>
      <c r="F393" s="203" t="s">
        <v>626</v>
      </c>
      <c r="G393" s="204" t="s">
        <v>602</v>
      </c>
      <c r="H393" s="205">
        <v>1</v>
      </c>
      <c r="I393" s="206"/>
      <c r="J393" s="207">
        <f>ROUND(I393*H393,2)</f>
        <v>0</v>
      </c>
      <c r="K393" s="203" t="s">
        <v>132</v>
      </c>
      <c r="L393" s="45"/>
      <c r="M393" s="208" t="s">
        <v>19</v>
      </c>
      <c r="N393" s="209" t="s">
        <v>44</v>
      </c>
      <c r="O393" s="85"/>
      <c r="P393" s="210">
        <f>O393*H393</f>
        <v>0</v>
      </c>
      <c r="Q393" s="210">
        <v>0</v>
      </c>
      <c r="R393" s="210">
        <f>Q393*H393</f>
        <v>0</v>
      </c>
      <c r="S393" s="210">
        <v>0</v>
      </c>
      <c r="T393" s="21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2" t="s">
        <v>603</v>
      </c>
      <c r="AT393" s="212" t="s">
        <v>128</v>
      </c>
      <c r="AU393" s="212" t="s">
        <v>84</v>
      </c>
      <c r="AY393" s="18" t="s">
        <v>126</v>
      </c>
      <c r="BE393" s="213">
        <f>IF(N393="základní",J393,0)</f>
        <v>0</v>
      </c>
      <c r="BF393" s="213">
        <f>IF(N393="snížená",J393,0)</f>
        <v>0</v>
      </c>
      <c r="BG393" s="213">
        <f>IF(N393="zákl. přenesená",J393,0)</f>
        <v>0</v>
      </c>
      <c r="BH393" s="213">
        <f>IF(N393="sníž. přenesená",J393,0)</f>
        <v>0</v>
      </c>
      <c r="BI393" s="213">
        <f>IF(N393="nulová",J393,0)</f>
        <v>0</v>
      </c>
      <c r="BJ393" s="18" t="s">
        <v>81</v>
      </c>
      <c r="BK393" s="213">
        <f>ROUND(I393*H393,2)</f>
        <v>0</v>
      </c>
      <c r="BL393" s="18" t="s">
        <v>603</v>
      </c>
      <c r="BM393" s="212" t="s">
        <v>627</v>
      </c>
    </row>
    <row r="394" s="2" customFormat="1">
      <c r="A394" s="39"/>
      <c r="B394" s="40"/>
      <c r="C394" s="41"/>
      <c r="D394" s="214" t="s">
        <v>135</v>
      </c>
      <c r="E394" s="41"/>
      <c r="F394" s="215" t="s">
        <v>626</v>
      </c>
      <c r="G394" s="41"/>
      <c r="H394" s="41"/>
      <c r="I394" s="216"/>
      <c r="J394" s="41"/>
      <c r="K394" s="41"/>
      <c r="L394" s="45"/>
      <c r="M394" s="217"/>
      <c r="N394" s="218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135</v>
      </c>
      <c r="AU394" s="18" t="s">
        <v>84</v>
      </c>
    </row>
    <row r="395" s="2" customFormat="1">
      <c r="A395" s="39"/>
      <c r="B395" s="40"/>
      <c r="C395" s="41"/>
      <c r="D395" s="214" t="s">
        <v>143</v>
      </c>
      <c r="E395" s="41"/>
      <c r="F395" s="230" t="s">
        <v>628</v>
      </c>
      <c r="G395" s="41"/>
      <c r="H395" s="41"/>
      <c r="I395" s="216"/>
      <c r="J395" s="41"/>
      <c r="K395" s="41"/>
      <c r="L395" s="45"/>
      <c r="M395" s="217"/>
      <c r="N395" s="218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143</v>
      </c>
      <c r="AU395" s="18" t="s">
        <v>84</v>
      </c>
    </row>
    <row r="396" s="2" customFormat="1" ht="14.4" customHeight="1">
      <c r="A396" s="39"/>
      <c r="B396" s="40"/>
      <c r="C396" s="201" t="s">
        <v>629</v>
      </c>
      <c r="D396" s="201" t="s">
        <v>128</v>
      </c>
      <c r="E396" s="202" t="s">
        <v>630</v>
      </c>
      <c r="F396" s="203" t="s">
        <v>631</v>
      </c>
      <c r="G396" s="204" t="s">
        <v>602</v>
      </c>
      <c r="H396" s="205">
        <v>1</v>
      </c>
      <c r="I396" s="206"/>
      <c r="J396" s="207">
        <f>ROUND(I396*H396,2)</f>
        <v>0</v>
      </c>
      <c r="K396" s="203" t="s">
        <v>132</v>
      </c>
      <c r="L396" s="45"/>
      <c r="M396" s="208" t="s">
        <v>19</v>
      </c>
      <c r="N396" s="209" t="s">
        <v>44</v>
      </c>
      <c r="O396" s="85"/>
      <c r="P396" s="210">
        <f>O396*H396</f>
        <v>0</v>
      </c>
      <c r="Q396" s="210">
        <v>0</v>
      </c>
      <c r="R396" s="210">
        <f>Q396*H396</f>
        <v>0</v>
      </c>
      <c r="S396" s="210">
        <v>0</v>
      </c>
      <c r="T396" s="21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2" t="s">
        <v>603</v>
      </c>
      <c r="AT396" s="212" t="s">
        <v>128</v>
      </c>
      <c r="AU396" s="212" t="s">
        <v>84</v>
      </c>
      <c r="AY396" s="18" t="s">
        <v>126</v>
      </c>
      <c r="BE396" s="213">
        <f>IF(N396="základní",J396,0)</f>
        <v>0</v>
      </c>
      <c r="BF396" s="213">
        <f>IF(N396="snížená",J396,0)</f>
        <v>0</v>
      </c>
      <c r="BG396" s="213">
        <f>IF(N396="zákl. přenesená",J396,0)</f>
        <v>0</v>
      </c>
      <c r="BH396" s="213">
        <f>IF(N396="sníž. přenesená",J396,0)</f>
        <v>0</v>
      </c>
      <c r="BI396" s="213">
        <f>IF(N396="nulová",J396,0)</f>
        <v>0</v>
      </c>
      <c r="BJ396" s="18" t="s">
        <v>81</v>
      </c>
      <c r="BK396" s="213">
        <f>ROUND(I396*H396,2)</f>
        <v>0</v>
      </c>
      <c r="BL396" s="18" t="s">
        <v>603</v>
      </c>
      <c r="BM396" s="212" t="s">
        <v>632</v>
      </c>
    </row>
    <row r="397" s="2" customFormat="1">
      <c r="A397" s="39"/>
      <c r="B397" s="40"/>
      <c r="C397" s="41"/>
      <c r="D397" s="214" t="s">
        <v>135</v>
      </c>
      <c r="E397" s="41"/>
      <c r="F397" s="215" t="s">
        <v>631</v>
      </c>
      <c r="G397" s="41"/>
      <c r="H397" s="41"/>
      <c r="I397" s="216"/>
      <c r="J397" s="41"/>
      <c r="K397" s="41"/>
      <c r="L397" s="45"/>
      <c r="M397" s="217"/>
      <c r="N397" s="218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135</v>
      </c>
      <c r="AU397" s="18" t="s">
        <v>84</v>
      </c>
    </row>
    <row r="398" s="2" customFormat="1">
      <c r="A398" s="39"/>
      <c r="B398" s="40"/>
      <c r="C398" s="41"/>
      <c r="D398" s="214" t="s">
        <v>143</v>
      </c>
      <c r="E398" s="41"/>
      <c r="F398" s="230" t="s">
        <v>633</v>
      </c>
      <c r="G398" s="41"/>
      <c r="H398" s="41"/>
      <c r="I398" s="216"/>
      <c r="J398" s="41"/>
      <c r="K398" s="41"/>
      <c r="L398" s="45"/>
      <c r="M398" s="217"/>
      <c r="N398" s="218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143</v>
      </c>
      <c r="AU398" s="18" t="s">
        <v>84</v>
      </c>
    </row>
    <row r="399" s="12" customFormat="1" ht="22.8" customHeight="1">
      <c r="A399" s="12"/>
      <c r="B399" s="185"/>
      <c r="C399" s="186"/>
      <c r="D399" s="187" t="s">
        <v>72</v>
      </c>
      <c r="E399" s="199" t="s">
        <v>634</v>
      </c>
      <c r="F399" s="199" t="s">
        <v>635</v>
      </c>
      <c r="G399" s="186"/>
      <c r="H399" s="186"/>
      <c r="I399" s="189"/>
      <c r="J399" s="200">
        <f>BK399</f>
        <v>0</v>
      </c>
      <c r="K399" s="186"/>
      <c r="L399" s="191"/>
      <c r="M399" s="192"/>
      <c r="N399" s="193"/>
      <c r="O399" s="193"/>
      <c r="P399" s="194">
        <f>SUM(P400:P405)</f>
        <v>0</v>
      </c>
      <c r="Q399" s="193"/>
      <c r="R399" s="194">
        <f>SUM(R400:R405)</f>
        <v>0</v>
      </c>
      <c r="S399" s="193"/>
      <c r="T399" s="195">
        <f>SUM(T400:T405)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96" t="s">
        <v>158</v>
      </c>
      <c r="AT399" s="197" t="s">
        <v>72</v>
      </c>
      <c r="AU399" s="197" t="s">
        <v>81</v>
      </c>
      <c r="AY399" s="196" t="s">
        <v>126</v>
      </c>
      <c r="BK399" s="198">
        <f>SUM(BK400:BK405)</f>
        <v>0</v>
      </c>
    </row>
    <row r="400" s="2" customFormat="1" ht="14.4" customHeight="1">
      <c r="A400" s="39"/>
      <c r="B400" s="40"/>
      <c r="C400" s="201" t="s">
        <v>636</v>
      </c>
      <c r="D400" s="201" t="s">
        <v>128</v>
      </c>
      <c r="E400" s="202" t="s">
        <v>637</v>
      </c>
      <c r="F400" s="203" t="s">
        <v>635</v>
      </c>
      <c r="G400" s="204" t="s">
        <v>602</v>
      </c>
      <c r="H400" s="205">
        <v>1</v>
      </c>
      <c r="I400" s="206"/>
      <c r="J400" s="207">
        <f>ROUND(I400*H400,2)</f>
        <v>0</v>
      </c>
      <c r="K400" s="203" t="s">
        <v>132</v>
      </c>
      <c r="L400" s="45"/>
      <c r="M400" s="208" t="s">
        <v>19</v>
      </c>
      <c r="N400" s="209" t="s">
        <v>44</v>
      </c>
      <c r="O400" s="85"/>
      <c r="P400" s="210">
        <f>O400*H400</f>
        <v>0</v>
      </c>
      <c r="Q400" s="210">
        <v>0</v>
      </c>
      <c r="R400" s="210">
        <f>Q400*H400</f>
        <v>0</v>
      </c>
      <c r="S400" s="210">
        <v>0</v>
      </c>
      <c r="T400" s="21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2" t="s">
        <v>603</v>
      </c>
      <c r="AT400" s="212" t="s">
        <v>128</v>
      </c>
      <c r="AU400" s="212" t="s">
        <v>84</v>
      </c>
      <c r="AY400" s="18" t="s">
        <v>126</v>
      </c>
      <c r="BE400" s="213">
        <f>IF(N400="základní",J400,0)</f>
        <v>0</v>
      </c>
      <c r="BF400" s="213">
        <f>IF(N400="snížená",J400,0)</f>
        <v>0</v>
      </c>
      <c r="BG400" s="213">
        <f>IF(N400="zákl. přenesená",J400,0)</f>
        <v>0</v>
      </c>
      <c r="BH400" s="213">
        <f>IF(N400="sníž. přenesená",J400,0)</f>
        <v>0</v>
      </c>
      <c r="BI400" s="213">
        <f>IF(N400="nulová",J400,0)</f>
        <v>0</v>
      </c>
      <c r="BJ400" s="18" t="s">
        <v>81</v>
      </c>
      <c r="BK400" s="213">
        <f>ROUND(I400*H400,2)</f>
        <v>0</v>
      </c>
      <c r="BL400" s="18" t="s">
        <v>603</v>
      </c>
      <c r="BM400" s="212" t="s">
        <v>638</v>
      </c>
    </row>
    <row r="401" s="2" customFormat="1">
      <c r="A401" s="39"/>
      <c r="B401" s="40"/>
      <c r="C401" s="41"/>
      <c r="D401" s="214" t="s">
        <v>135</v>
      </c>
      <c r="E401" s="41"/>
      <c r="F401" s="215" t="s">
        <v>635</v>
      </c>
      <c r="G401" s="41"/>
      <c r="H401" s="41"/>
      <c r="I401" s="216"/>
      <c r="J401" s="41"/>
      <c r="K401" s="41"/>
      <c r="L401" s="45"/>
      <c r="M401" s="217"/>
      <c r="N401" s="218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135</v>
      </c>
      <c r="AU401" s="18" t="s">
        <v>84</v>
      </c>
    </row>
    <row r="402" s="2" customFormat="1">
      <c r="A402" s="39"/>
      <c r="B402" s="40"/>
      <c r="C402" s="41"/>
      <c r="D402" s="214" t="s">
        <v>143</v>
      </c>
      <c r="E402" s="41"/>
      <c r="F402" s="230" t="s">
        <v>639</v>
      </c>
      <c r="G402" s="41"/>
      <c r="H402" s="41"/>
      <c r="I402" s="216"/>
      <c r="J402" s="41"/>
      <c r="K402" s="41"/>
      <c r="L402" s="45"/>
      <c r="M402" s="217"/>
      <c r="N402" s="218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143</v>
      </c>
      <c r="AU402" s="18" t="s">
        <v>84</v>
      </c>
    </row>
    <row r="403" s="2" customFormat="1" ht="14.4" customHeight="1">
      <c r="A403" s="39"/>
      <c r="B403" s="40"/>
      <c r="C403" s="201" t="s">
        <v>640</v>
      </c>
      <c r="D403" s="201" t="s">
        <v>128</v>
      </c>
      <c r="E403" s="202" t="s">
        <v>641</v>
      </c>
      <c r="F403" s="203" t="s">
        <v>642</v>
      </c>
      <c r="G403" s="204" t="s">
        <v>602</v>
      </c>
      <c r="H403" s="205">
        <v>1</v>
      </c>
      <c r="I403" s="206"/>
      <c r="J403" s="207">
        <f>ROUND(I403*H403,2)</f>
        <v>0</v>
      </c>
      <c r="K403" s="203" t="s">
        <v>132</v>
      </c>
      <c r="L403" s="45"/>
      <c r="M403" s="208" t="s">
        <v>19</v>
      </c>
      <c r="N403" s="209" t="s">
        <v>44</v>
      </c>
      <c r="O403" s="85"/>
      <c r="P403" s="210">
        <f>O403*H403</f>
        <v>0</v>
      </c>
      <c r="Q403" s="210">
        <v>0</v>
      </c>
      <c r="R403" s="210">
        <f>Q403*H403</f>
        <v>0</v>
      </c>
      <c r="S403" s="210">
        <v>0</v>
      </c>
      <c r="T403" s="21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2" t="s">
        <v>603</v>
      </c>
      <c r="AT403" s="212" t="s">
        <v>128</v>
      </c>
      <c r="AU403" s="212" t="s">
        <v>84</v>
      </c>
      <c r="AY403" s="18" t="s">
        <v>126</v>
      </c>
      <c r="BE403" s="213">
        <f>IF(N403="základní",J403,0)</f>
        <v>0</v>
      </c>
      <c r="BF403" s="213">
        <f>IF(N403="snížená",J403,0)</f>
        <v>0</v>
      </c>
      <c r="BG403" s="213">
        <f>IF(N403="zákl. přenesená",J403,0)</f>
        <v>0</v>
      </c>
      <c r="BH403" s="213">
        <f>IF(N403="sníž. přenesená",J403,0)</f>
        <v>0</v>
      </c>
      <c r="BI403" s="213">
        <f>IF(N403="nulová",J403,0)</f>
        <v>0</v>
      </c>
      <c r="BJ403" s="18" t="s">
        <v>81</v>
      </c>
      <c r="BK403" s="213">
        <f>ROUND(I403*H403,2)</f>
        <v>0</v>
      </c>
      <c r="BL403" s="18" t="s">
        <v>603</v>
      </c>
      <c r="BM403" s="212" t="s">
        <v>643</v>
      </c>
    </row>
    <row r="404" s="2" customFormat="1">
      <c r="A404" s="39"/>
      <c r="B404" s="40"/>
      <c r="C404" s="41"/>
      <c r="D404" s="214" t="s">
        <v>135</v>
      </c>
      <c r="E404" s="41"/>
      <c r="F404" s="215" t="s">
        <v>642</v>
      </c>
      <c r="G404" s="41"/>
      <c r="H404" s="41"/>
      <c r="I404" s="216"/>
      <c r="J404" s="41"/>
      <c r="K404" s="41"/>
      <c r="L404" s="45"/>
      <c r="M404" s="217"/>
      <c r="N404" s="218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135</v>
      </c>
      <c r="AU404" s="18" t="s">
        <v>84</v>
      </c>
    </row>
    <row r="405" s="2" customFormat="1">
      <c r="A405" s="39"/>
      <c r="B405" s="40"/>
      <c r="C405" s="41"/>
      <c r="D405" s="214" t="s">
        <v>143</v>
      </c>
      <c r="E405" s="41"/>
      <c r="F405" s="230" t="s">
        <v>644</v>
      </c>
      <c r="G405" s="41"/>
      <c r="H405" s="41"/>
      <c r="I405" s="216"/>
      <c r="J405" s="41"/>
      <c r="K405" s="41"/>
      <c r="L405" s="45"/>
      <c r="M405" s="217"/>
      <c r="N405" s="218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143</v>
      </c>
      <c r="AU405" s="18" t="s">
        <v>84</v>
      </c>
    </row>
    <row r="406" s="12" customFormat="1" ht="22.8" customHeight="1">
      <c r="A406" s="12"/>
      <c r="B406" s="185"/>
      <c r="C406" s="186"/>
      <c r="D406" s="187" t="s">
        <v>72</v>
      </c>
      <c r="E406" s="199" t="s">
        <v>645</v>
      </c>
      <c r="F406" s="199" t="s">
        <v>646</v>
      </c>
      <c r="G406" s="186"/>
      <c r="H406" s="186"/>
      <c r="I406" s="189"/>
      <c r="J406" s="200">
        <f>BK406</f>
        <v>0</v>
      </c>
      <c r="K406" s="186"/>
      <c r="L406" s="191"/>
      <c r="M406" s="192"/>
      <c r="N406" s="193"/>
      <c r="O406" s="193"/>
      <c r="P406" s="194">
        <f>SUM(P407:P408)</f>
        <v>0</v>
      </c>
      <c r="Q406" s="193"/>
      <c r="R406" s="194">
        <f>SUM(R407:R408)</f>
        <v>0</v>
      </c>
      <c r="S406" s="193"/>
      <c r="T406" s="195">
        <f>SUM(T407:T408)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96" t="s">
        <v>158</v>
      </c>
      <c r="AT406" s="197" t="s">
        <v>72</v>
      </c>
      <c r="AU406" s="197" t="s">
        <v>81</v>
      </c>
      <c r="AY406" s="196" t="s">
        <v>126</v>
      </c>
      <c r="BK406" s="198">
        <f>SUM(BK407:BK408)</f>
        <v>0</v>
      </c>
    </row>
    <row r="407" s="2" customFormat="1" ht="14.4" customHeight="1">
      <c r="A407" s="39"/>
      <c r="B407" s="40"/>
      <c r="C407" s="201" t="s">
        <v>647</v>
      </c>
      <c r="D407" s="201" t="s">
        <v>128</v>
      </c>
      <c r="E407" s="202" t="s">
        <v>648</v>
      </c>
      <c r="F407" s="203" t="s">
        <v>646</v>
      </c>
      <c r="G407" s="204" t="s">
        <v>602</v>
      </c>
      <c r="H407" s="205">
        <v>1</v>
      </c>
      <c r="I407" s="206"/>
      <c r="J407" s="207">
        <f>ROUND(I407*H407,2)</f>
        <v>0</v>
      </c>
      <c r="K407" s="203" t="s">
        <v>132</v>
      </c>
      <c r="L407" s="45"/>
      <c r="M407" s="208" t="s">
        <v>19</v>
      </c>
      <c r="N407" s="209" t="s">
        <v>44</v>
      </c>
      <c r="O407" s="85"/>
      <c r="P407" s="210">
        <f>O407*H407</f>
        <v>0</v>
      </c>
      <c r="Q407" s="210">
        <v>0</v>
      </c>
      <c r="R407" s="210">
        <f>Q407*H407</f>
        <v>0</v>
      </c>
      <c r="S407" s="210">
        <v>0</v>
      </c>
      <c r="T407" s="21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2" t="s">
        <v>603</v>
      </c>
      <c r="AT407" s="212" t="s">
        <v>128</v>
      </c>
      <c r="AU407" s="212" t="s">
        <v>84</v>
      </c>
      <c r="AY407" s="18" t="s">
        <v>126</v>
      </c>
      <c r="BE407" s="213">
        <f>IF(N407="základní",J407,0)</f>
        <v>0</v>
      </c>
      <c r="BF407" s="213">
        <f>IF(N407="snížená",J407,0)</f>
        <v>0</v>
      </c>
      <c r="BG407" s="213">
        <f>IF(N407="zákl. přenesená",J407,0)</f>
        <v>0</v>
      </c>
      <c r="BH407" s="213">
        <f>IF(N407="sníž. přenesená",J407,0)</f>
        <v>0</v>
      </c>
      <c r="BI407" s="213">
        <f>IF(N407="nulová",J407,0)</f>
        <v>0</v>
      </c>
      <c r="BJ407" s="18" t="s">
        <v>81</v>
      </c>
      <c r="BK407" s="213">
        <f>ROUND(I407*H407,2)</f>
        <v>0</v>
      </c>
      <c r="BL407" s="18" t="s">
        <v>603</v>
      </c>
      <c r="BM407" s="212" t="s">
        <v>649</v>
      </c>
    </row>
    <row r="408" s="2" customFormat="1">
      <c r="A408" s="39"/>
      <c r="B408" s="40"/>
      <c r="C408" s="41"/>
      <c r="D408" s="214" t="s">
        <v>135</v>
      </c>
      <c r="E408" s="41"/>
      <c r="F408" s="215" t="s">
        <v>646</v>
      </c>
      <c r="G408" s="41"/>
      <c r="H408" s="41"/>
      <c r="I408" s="216"/>
      <c r="J408" s="41"/>
      <c r="K408" s="41"/>
      <c r="L408" s="45"/>
      <c r="M408" s="217"/>
      <c r="N408" s="218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135</v>
      </c>
      <c r="AU408" s="18" t="s">
        <v>84</v>
      </c>
    </row>
    <row r="409" s="12" customFormat="1" ht="22.8" customHeight="1">
      <c r="A409" s="12"/>
      <c r="B409" s="185"/>
      <c r="C409" s="186"/>
      <c r="D409" s="187" t="s">
        <v>72</v>
      </c>
      <c r="E409" s="199" t="s">
        <v>650</v>
      </c>
      <c r="F409" s="199" t="s">
        <v>651</v>
      </c>
      <c r="G409" s="186"/>
      <c r="H409" s="186"/>
      <c r="I409" s="189"/>
      <c r="J409" s="200">
        <f>BK409</f>
        <v>0</v>
      </c>
      <c r="K409" s="186"/>
      <c r="L409" s="191"/>
      <c r="M409" s="192"/>
      <c r="N409" s="193"/>
      <c r="O409" s="193"/>
      <c r="P409" s="194">
        <f>SUM(P410:P415)</f>
        <v>0</v>
      </c>
      <c r="Q409" s="193"/>
      <c r="R409" s="194">
        <f>SUM(R410:R415)</f>
        <v>0</v>
      </c>
      <c r="S409" s="193"/>
      <c r="T409" s="195">
        <f>SUM(T410:T415)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96" t="s">
        <v>158</v>
      </c>
      <c r="AT409" s="197" t="s">
        <v>72</v>
      </c>
      <c r="AU409" s="197" t="s">
        <v>81</v>
      </c>
      <c r="AY409" s="196" t="s">
        <v>126</v>
      </c>
      <c r="BK409" s="198">
        <f>SUM(BK410:BK415)</f>
        <v>0</v>
      </c>
    </row>
    <row r="410" s="2" customFormat="1" ht="14.4" customHeight="1">
      <c r="A410" s="39"/>
      <c r="B410" s="40"/>
      <c r="C410" s="201" t="s">
        <v>652</v>
      </c>
      <c r="D410" s="201" t="s">
        <v>128</v>
      </c>
      <c r="E410" s="202" t="s">
        <v>653</v>
      </c>
      <c r="F410" s="203" t="s">
        <v>654</v>
      </c>
      <c r="G410" s="204" t="s">
        <v>602</v>
      </c>
      <c r="H410" s="205">
        <v>1</v>
      </c>
      <c r="I410" s="206"/>
      <c r="J410" s="207">
        <f>ROUND(I410*H410,2)</f>
        <v>0</v>
      </c>
      <c r="K410" s="203" t="s">
        <v>132</v>
      </c>
      <c r="L410" s="45"/>
      <c r="M410" s="208" t="s">
        <v>19</v>
      </c>
      <c r="N410" s="209" t="s">
        <v>44</v>
      </c>
      <c r="O410" s="85"/>
      <c r="P410" s="210">
        <f>O410*H410</f>
        <v>0</v>
      </c>
      <c r="Q410" s="210">
        <v>0</v>
      </c>
      <c r="R410" s="210">
        <f>Q410*H410</f>
        <v>0</v>
      </c>
      <c r="S410" s="210">
        <v>0</v>
      </c>
      <c r="T410" s="21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2" t="s">
        <v>603</v>
      </c>
      <c r="AT410" s="212" t="s">
        <v>128</v>
      </c>
      <c r="AU410" s="212" t="s">
        <v>84</v>
      </c>
      <c r="AY410" s="18" t="s">
        <v>126</v>
      </c>
      <c r="BE410" s="213">
        <f>IF(N410="základní",J410,0)</f>
        <v>0</v>
      </c>
      <c r="BF410" s="213">
        <f>IF(N410="snížená",J410,0)</f>
        <v>0</v>
      </c>
      <c r="BG410" s="213">
        <f>IF(N410="zákl. přenesená",J410,0)</f>
        <v>0</v>
      </c>
      <c r="BH410" s="213">
        <f>IF(N410="sníž. přenesená",J410,0)</f>
        <v>0</v>
      </c>
      <c r="BI410" s="213">
        <f>IF(N410="nulová",J410,0)</f>
        <v>0</v>
      </c>
      <c r="BJ410" s="18" t="s">
        <v>81</v>
      </c>
      <c r="BK410" s="213">
        <f>ROUND(I410*H410,2)</f>
        <v>0</v>
      </c>
      <c r="BL410" s="18" t="s">
        <v>603</v>
      </c>
      <c r="BM410" s="212" t="s">
        <v>655</v>
      </c>
    </row>
    <row r="411" s="2" customFormat="1">
      <c r="A411" s="39"/>
      <c r="B411" s="40"/>
      <c r="C411" s="41"/>
      <c r="D411" s="214" t="s">
        <v>135</v>
      </c>
      <c r="E411" s="41"/>
      <c r="F411" s="215" t="s">
        <v>654</v>
      </c>
      <c r="G411" s="41"/>
      <c r="H411" s="41"/>
      <c r="I411" s="216"/>
      <c r="J411" s="41"/>
      <c r="K411" s="41"/>
      <c r="L411" s="45"/>
      <c r="M411" s="217"/>
      <c r="N411" s="218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135</v>
      </c>
      <c r="AU411" s="18" t="s">
        <v>84</v>
      </c>
    </row>
    <row r="412" s="2" customFormat="1">
      <c r="A412" s="39"/>
      <c r="B412" s="40"/>
      <c r="C412" s="41"/>
      <c r="D412" s="214" t="s">
        <v>143</v>
      </c>
      <c r="E412" s="41"/>
      <c r="F412" s="230" t="s">
        <v>656</v>
      </c>
      <c r="G412" s="41"/>
      <c r="H412" s="41"/>
      <c r="I412" s="216"/>
      <c r="J412" s="41"/>
      <c r="K412" s="41"/>
      <c r="L412" s="45"/>
      <c r="M412" s="217"/>
      <c r="N412" s="218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143</v>
      </c>
      <c r="AU412" s="18" t="s">
        <v>84</v>
      </c>
    </row>
    <row r="413" s="2" customFormat="1" ht="14.4" customHeight="1">
      <c r="A413" s="39"/>
      <c r="B413" s="40"/>
      <c r="C413" s="201" t="s">
        <v>657</v>
      </c>
      <c r="D413" s="201" t="s">
        <v>128</v>
      </c>
      <c r="E413" s="202" t="s">
        <v>658</v>
      </c>
      <c r="F413" s="203" t="s">
        <v>659</v>
      </c>
      <c r="G413" s="204" t="s">
        <v>602</v>
      </c>
      <c r="H413" s="205">
        <v>1</v>
      </c>
      <c r="I413" s="206"/>
      <c r="J413" s="207">
        <f>ROUND(I413*H413,2)</f>
        <v>0</v>
      </c>
      <c r="K413" s="203" t="s">
        <v>132</v>
      </c>
      <c r="L413" s="45"/>
      <c r="M413" s="208" t="s">
        <v>19</v>
      </c>
      <c r="N413" s="209" t="s">
        <v>44</v>
      </c>
      <c r="O413" s="85"/>
      <c r="P413" s="210">
        <f>O413*H413</f>
        <v>0</v>
      </c>
      <c r="Q413" s="210">
        <v>0</v>
      </c>
      <c r="R413" s="210">
        <f>Q413*H413</f>
        <v>0</v>
      </c>
      <c r="S413" s="210">
        <v>0</v>
      </c>
      <c r="T413" s="21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2" t="s">
        <v>603</v>
      </c>
      <c r="AT413" s="212" t="s">
        <v>128</v>
      </c>
      <c r="AU413" s="212" t="s">
        <v>84</v>
      </c>
      <c r="AY413" s="18" t="s">
        <v>126</v>
      </c>
      <c r="BE413" s="213">
        <f>IF(N413="základní",J413,0)</f>
        <v>0</v>
      </c>
      <c r="BF413" s="213">
        <f>IF(N413="snížená",J413,0)</f>
        <v>0</v>
      </c>
      <c r="BG413" s="213">
        <f>IF(N413="zákl. přenesená",J413,0)</f>
        <v>0</v>
      </c>
      <c r="BH413" s="213">
        <f>IF(N413="sníž. přenesená",J413,0)</f>
        <v>0</v>
      </c>
      <c r="BI413" s="213">
        <f>IF(N413="nulová",J413,0)</f>
        <v>0</v>
      </c>
      <c r="BJ413" s="18" t="s">
        <v>81</v>
      </c>
      <c r="BK413" s="213">
        <f>ROUND(I413*H413,2)</f>
        <v>0</v>
      </c>
      <c r="BL413" s="18" t="s">
        <v>603</v>
      </c>
      <c r="BM413" s="212" t="s">
        <v>660</v>
      </c>
    </row>
    <row r="414" s="2" customFormat="1">
      <c r="A414" s="39"/>
      <c r="B414" s="40"/>
      <c r="C414" s="41"/>
      <c r="D414" s="214" t="s">
        <v>135</v>
      </c>
      <c r="E414" s="41"/>
      <c r="F414" s="215" t="s">
        <v>659</v>
      </c>
      <c r="G414" s="41"/>
      <c r="H414" s="41"/>
      <c r="I414" s="216"/>
      <c r="J414" s="41"/>
      <c r="K414" s="41"/>
      <c r="L414" s="45"/>
      <c r="M414" s="217"/>
      <c r="N414" s="218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135</v>
      </c>
      <c r="AU414" s="18" t="s">
        <v>84</v>
      </c>
    </row>
    <row r="415" s="2" customFormat="1">
      <c r="A415" s="39"/>
      <c r="B415" s="40"/>
      <c r="C415" s="41"/>
      <c r="D415" s="214" t="s">
        <v>143</v>
      </c>
      <c r="E415" s="41"/>
      <c r="F415" s="230" t="s">
        <v>661</v>
      </c>
      <c r="G415" s="41"/>
      <c r="H415" s="41"/>
      <c r="I415" s="216"/>
      <c r="J415" s="41"/>
      <c r="K415" s="41"/>
      <c r="L415" s="45"/>
      <c r="M415" s="217"/>
      <c r="N415" s="218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143</v>
      </c>
      <c r="AU415" s="18" t="s">
        <v>84</v>
      </c>
    </row>
    <row r="416" s="12" customFormat="1" ht="22.8" customHeight="1">
      <c r="A416" s="12"/>
      <c r="B416" s="185"/>
      <c r="C416" s="186"/>
      <c r="D416" s="187" t="s">
        <v>72</v>
      </c>
      <c r="E416" s="199" t="s">
        <v>662</v>
      </c>
      <c r="F416" s="199" t="s">
        <v>663</v>
      </c>
      <c r="G416" s="186"/>
      <c r="H416" s="186"/>
      <c r="I416" s="189"/>
      <c r="J416" s="200">
        <f>BK416</f>
        <v>0</v>
      </c>
      <c r="K416" s="186"/>
      <c r="L416" s="191"/>
      <c r="M416" s="192"/>
      <c r="N416" s="193"/>
      <c r="O416" s="193"/>
      <c r="P416" s="194">
        <f>SUM(P417:P420)</f>
        <v>0</v>
      </c>
      <c r="Q416" s="193"/>
      <c r="R416" s="194">
        <f>SUM(R417:R420)</f>
        <v>0</v>
      </c>
      <c r="S416" s="193"/>
      <c r="T416" s="195">
        <f>SUM(T417:T420)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96" t="s">
        <v>158</v>
      </c>
      <c r="AT416" s="197" t="s">
        <v>72</v>
      </c>
      <c r="AU416" s="197" t="s">
        <v>81</v>
      </c>
      <c r="AY416" s="196" t="s">
        <v>126</v>
      </c>
      <c r="BK416" s="198">
        <f>SUM(BK417:BK420)</f>
        <v>0</v>
      </c>
    </row>
    <row r="417" s="2" customFormat="1" ht="14.4" customHeight="1">
      <c r="A417" s="39"/>
      <c r="B417" s="40"/>
      <c r="C417" s="201" t="s">
        <v>664</v>
      </c>
      <c r="D417" s="201" t="s">
        <v>128</v>
      </c>
      <c r="E417" s="202" t="s">
        <v>665</v>
      </c>
      <c r="F417" s="203" t="s">
        <v>663</v>
      </c>
      <c r="G417" s="204" t="s">
        <v>602</v>
      </c>
      <c r="H417" s="205">
        <v>80000</v>
      </c>
      <c r="I417" s="206"/>
      <c r="J417" s="207">
        <f>ROUND(I417*H417,2)</f>
        <v>0</v>
      </c>
      <c r="K417" s="203" t="s">
        <v>132</v>
      </c>
      <c r="L417" s="45"/>
      <c r="M417" s="208" t="s">
        <v>19</v>
      </c>
      <c r="N417" s="209" t="s">
        <v>44</v>
      </c>
      <c r="O417" s="85"/>
      <c r="P417" s="210">
        <f>O417*H417</f>
        <v>0</v>
      </c>
      <c r="Q417" s="210">
        <v>0</v>
      </c>
      <c r="R417" s="210">
        <f>Q417*H417</f>
        <v>0</v>
      </c>
      <c r="S417" s="210">
        <v>0</v>
      </c>
      <c r="T417" s="21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2" t="s">
        <v>603</v>
      </c>
      <c r="AT417" s="212" t="s">
        <v>128</v>
      </c>
      <c r="AU417" s="212" t="s">
        <v>84</v>
      </c>
      <c r="AY417" s="18" t="s">
        <v>126</v>
      </c>
      <c r="BE417" s="213">
        <f>IF(N417="základní",J417,0)</f>
        <v>0</v>
      </c>
      <c r="BF417" s="213">
        <f>IF(N417="snížená",J417,0)</f>
        <v>0</v>
      </c>
      <c r="BG417" s="213">
        <f>IF(N417="zákl. přenesená",J417,0)</f>
        <v>0</v>
      </c>
      <c r="BH417" s="213">
        <f>IF(N417="sníž. přenesená",J417,0)</f>
        <v>0</v>
      </c>
      <c r="BI417" s="213">
        <f>IF(N417="nulová",J417,0)</f>
        <v>0</v>
      </c>
      <c r="BJ417" s="18" t="s">
        <v>81</v>
      </c>
      <c r="BK417" s="213">
        <f>ROUND(I417*H417,2)</f>
        <v>0</v>
      </c>
      <c r="BL417" s="18" t="s">
        <v>603</v>
      </c>
      <c r="BM417" s="212" t="s">
        <v>666</v>
      </c>
    </row>
    <row r="418" s="2" customFormat="1">
      <c r="A418" s="39"/>
      <c r="B418" s="40"/>
      <c r="C418" s="41"/>
      <c r="D418" s="214" t="s">
        <v>135</v>
      </c>
      <c r="E418" s="41"/>
      <c r="F418" s="215" t="s">
        <v>663</v>
      </c>
      <c r="G418" s="41"/>
      <c r="H418" s="41"/>
      <c r="I418" s="216"/>
      <c r="J418" s="41"/>
      <c r="K418" s="41"/>
      <c r="L418" s="45"/>
      <c r="M418" s="217"/>
      <c r="N418" s="218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135</v>
      </c>
      <c r="AU418" s="18" t="s">
        <v>84</v>
      </c>
    </row>
    <row r="419" s="2" customFormat="1">
      <c r="A419" s="39"/>
      <c r="B419" s="40"/>
      <c r="C419" s="41"/>
      <c r="D419" s="214" t="s">
        <v>143</v>
      </c>
      <c r="E419" s="41"/>
      <c r="F419" s="230" t="s">
        <v>667</v>
      </c>
      <c r="G419" s="41"/>
      <c r="H419" s="41"/>
      <c r="I419" s="216"/>
      <c r="J419" s="41"/>
      <c r="K419" s="41"/>
      <c r="L419" s="45"/>
      <c r="M419" s="217"/>
      <c r="N419" s="218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143</v>
      </c>
      <c r="AU419" s="18" t="s">
        <v>84</v>
      </c>
    </row>
    <row r="420" s="13" customFormat="1">
      <c r="A420" s="13"/>
      <c r="B420" s="219"/>
      <c r="C420" s="220"/>
      <c r="D420" s="214" t="s">
        <v>137</v>
      </c>
      <c r="E420" s="221" t="s">
        <v>19</v>
      </c>
      <c r="F420" s="222" t="s">
        <v>668</v>
      </c>
      <c r="G420" s="220"/>
      <c r="H420" s="223">
        <v>80000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29" t="s">
        <v>137</v>
      </c>
      <c r="AU420" s="229" t="s">
        <v>84</v>
      </c>
      <c r="AV420" s="13" t="s">
        <v>84</v>
      </c>
      <c r="AW420" s="13" t="s">
        <v>35</v>
      </c>
      <c r="AX420" s="13" t="s">
        <v>81</v>
      </c>
      <c r="AY420" s="229" t="s">
        <v>126</v>
      </c>
    </row>
    <row r="421" s="12" customFormat="1" ht="22.8" customHeight="1">
      <c r="A421" s="12"/>
      <c r="B421" s="185"/>
      <c r="C421" s="186"/>
      <c r="D421" s="187" t="s">
        <v>72</v>
      </c>
      <c r="E421" s="199" t="s">
        <v>669</v>
      </c>
      <c r="F421" s="199" t="s">
        <v>670</v>
      </c>
      <c r="G421" s="186"/>
      <c r="H421" s="186"/>
      <c r="I421" s="189"/>
      <c r="J421" s="200">
        <f>BK421</f>
        <v>0</v>
      </c>
      <c r="K421" s="186"/>
      <c r="L421" s="191"/>
      <c r="M421" s="192"/>
      <c r="N421" s="193"/>
      <c r="O421" s="193"/>
      <c r="P421" s="194">
        <f>SUM(P422:P424)</f>
        <v>0</v>
      </c>
      <c r="Q421" s="193"/>
      <c r="R421" s="194">
        <f>SUM(R422:R424)</f>
        <v>0</v>
      </c>
      <c r="S421" s="193"/>
      <c r="T421" s="195">
        <f>SUM(T422:T424)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96" t="s">
        <v>158</v>
      </c>
      <c r="AT421" s="197" t="s">
        <v>72</v>
      </c>
      <c r="AU421" s="197" t="s">
        <v>81</v>
      </c>
      <c r="AY421" s="196" t="s">
        <v>126</v>
      </c>
      <c r="BK421" s="198">
        <f>SUM(BK422:BK424)</f>
        <v>0</v>
      </c>
    </row>
    <row r="422" s="2" customFormat="1" ht="14.4" customHeight="1">
      <c r="A422" s="39"/>
      <c r="B422" s="40"/>
      <c r="C422" s="201" t="s">
        <v>671</v>
      </c>
      <c r="D422" s="201" t="s">
        <v>128</v>
      </c>
      <c r="E422" s="202" t="s">
        <v>672</v>
      </c>
      <c r="F422" s="203" t="s">
        <v>670</v>
      </c>
      <c r="G422" s="204" t="s">
        <v>602</v>
      </c>
      <c r="H422" s="205">
        <v>1</v>
      </c>
      <c r="I422" s="206"/>
      <c r="J422" s="207">
        <f>ROUND(I422*H422,2)</f>
        <v>0</v>
      </c>
      <c r="K422" s="203" t="s">
        <v>132</v>
      </c>
      <c r="L422" s="45"/>
      <c r="M422" s="208" t="s">
        <v>19</v>
      </c>
      <c r="N422" s="209" t="s">
        <v>44</v>
      </c>
      <c r="O422" s="85"/>
      <c r="P422" s="210">
        <f>O422*H422</f>
        <v>0</v>
      </c>
      <c r="Q422" s="210">
        <v>0</v>
      </c>
      <c r="R422" s="210">
        <f>Q422*H422</f>
        <v>0</v>
      </c>
      <c r="S422" s="210">
        <v>0</v>
      </c>
      <c r="T422" s="21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2" t="s">
        <v>603</v>
      </c>
      <c r="AT422" s="212" t="s">
        <v>128</v>
      </c>
      <c r="AU422" s="212" t="s">
        <v>84</v>
      </c>
      <c r="AY422" s="18" t="s">
        <v>126</v>
      </c>
      <c r="BE422" s="213">
        <f>IF(N422="základní",J422,0)</f>
        <v>0</v>
      </c>
      <c r="BF422" s="213">
        <f>IF(N422="snížená",J422,0)</f>
        <v>0</v>
      </c>
      <c r="BG422" s="213">
        <f>IF(N422="zákl. přenesená",J422,0)</f>
        <v>0</v>
      </c>
      <c r="BH422" s="213">
        <f>IF(N422="sníž. přenesená",J422,0)</f>
        <v>0</v>
      </c>
      <c r="BI422" s="213">
        <f>IF(N422="nulová",J422,0)</f>
        <v>0</v>
      </c>
      <c r="BJ422" s="18" t="s">
        <v>81</v>
      </c>
      <c r="BK422" s="213">
        <f>ROUND(I422*H422,2)</f>
        <v>0</v>
      </c>
      <c r="BL422" s="18" t="s">
        <v>603</v>
      </c>
      <c r="BM422" s="212" t="s">
        <v>673</v>
      </c>
    </row>
    <row r="423" s="2" customFormat="1">
      <c r="A423" s="39"/>
      <c r="B423" s="40"/>
      <c r="C423" s="41"/>
      <c r="D423" s="214" t="s">
        <v>135</v>
      </c>
      <c r="E423" s="41"/>
      <c r="F423" s="215" t="s">
        <v>670</v>
      </c>
      <c r="G423" s="41"/>
      <c r="H423" s="41"/>
      <c r="I423" s="216"/>
      <c r="J423" s="41"/>
      <c r="K423" s="41"/>
      <c r="L423" s="45"/>
      <c r="M423" s="217"/>
      <c r="N423" s="218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135</v>
      </c>
      <c r="AU423" s="18" t="s">
        <v>84</v>
      </c>
    </row>
    <row r="424" s="2" customFormat="1">
      <c r="A424" s="39"/>
      <c r="B424" s="40"/>
      <c r="C424" s="41"/>
      <c r="D424" s="214" t="s">
        <v>143</v>
      </c>
      <c r="E424" s="41"/>
      <c r="F424" s="230" t="s">
        <v>674</v>
      </c>
      <c r="G424" s="41"/>
      <c r="H424" s="41"/>
      <c r="I424" s="216"/>
      <c r="J424" s="41"/>
      <c r="K424" s="41"/>
      <c r="L424" s="45"/>
      <c r="M424" s="217"/>
      <c r="N424" s="218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143</v>
      </c>
      <c r="AU424" s="18" t="s">
        <v>84</v>
      </c>
    </row>
    <row r="425" s="12" customFormat="1" ht="22.8" customHeight="1">
      <c r="A425" s="12"/>
      <c r="B425" s="185"/>
      <c r="C425" s="186"/>
      <c r="D425" s="187" t="s">
        <v>72</v>
      </c>
      <c r="E425" s="199" t="s">
        <v>675</v>
      </c>
      <c r="F425" s="199" t="s">
        <v>676</v>
      </c>
      <c r="G425" s="186"/>
      <c r="H425" s="186"/>
      <c r="I425" s="189"/>
      <c r="J425" s="200">
        <f>BK425</f>
        <v>0</v>
      </c>
      <c r="K425" s="186"/>
      <c r="L425" s="191"/>
      <c r="M425" s="192"/>
      <c r="N425" s="193"/>
      <c r="O425" s="193"/>
      <c r="P425" s="194">
        <f>SUM(P426:P435)</f>
        <v>0</v>
      </c>
      <c r="Q425" s="193"/>
      <c r="R425" s="194">
        <f>SUM(R426:R435)</f>
        <v>0</v>
      </c>
      <c r="S425" s="193"/>
      <c r="T425" s="195">
        <f>SUM(T426:T435)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96" t="s">
        <v>158</v>
      </c>
      <c r="AT425" s="197" t="s">
        <v>72</v>
      </c>
      <c r="AU425" s="197" t="s">
        <v>81</v>
      </c>
      <c r="AY425" s="196" t="s">
        <v>126</v>
      </c>
      <c r="BK425" s="198">
        <f>SUM(BK426:BK435)</f>
        <v>0</v>
      </c>
    </row>
    <row r="426" s="2" customFormat="1" ht="14.4" customHeight="1">
      <c r="A426" s="39"/>
      <c r="B426" s="40"/>
      <c r="C426" s="201" t="s">
        <v>677</v>
      </c>
      <c r="D426" s="201" t="s">
        <v>128</v>
      </c>
      <c r="E426" s="202" t="s">
        <v>678</v>
      </c>
      <c r="F426" s="203" t="s">
        <v>679</v>
      </c>
      <c r="G426" s="204" t="s">
        <v>602</v>
      </c>
      <c r="H426" s="205">
        <v>1</v>
      </c>
      <c r="I426" s="206"/>
      <c r="J426" s="207">
        <f>ROUND(I426*H426,2)</f>
        <v>0</v>
      </c>
      <c r="K426" s="203" t="s">
        <v>132</v>
      </c>
      <c r="L426" s="45"/>
      <c r="M426" s="208" t="s">
        <v>19</v>
      </c>
      <c r="N426" s="209" t="s">
        <v>44</v>
      </c>
      <c r="O426" s="85"/>
      <c r="P426" s="210">
        <f>O426*H426</f>
        <v>0</v>
      </c>
      <c r="Q426" s="210">
        <v>0</v>
      </c>
      <c r="R426" s="210">
        <f>Q426*H426</f>
        <v>0</v>
      </c>
      <c r="S426" s="210">
        <v>0</v>
      </c>
      <c r="T426" s="21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2" t="s">
        <v>603</v>
      </c>
      <c r="AT426" s="212" t="s">
        <v>128</v>
      </c>
      <c r="AU426" s="212" t="s">
        <v>84</v>
      </c>
      <c r="AY426" s="18" t="s">
        <v>126</v>
      </c>
      <c r="BE426" s="213">
        <f>IF(N426="základní",J426,0)</f>
        <v>0</v>
      </c>
      <c r="BF426" s="213">
        <f>IF(N426="snížená",J426,0)</f>
        <v>0</v>
      </c>
      <c r="BG426" s="213">
        <f>IF(N426="zákl. přenesená",J426,0)</f>
        <v>0</v>
      </c>
      <c r="BH426" s="213">
        <f>IF(N426="sníž. přenesená",J426,0)</f>
        <v>0</v>
      </c>
      <c r="BI426" s="213">
        <f>IF(N426="nulová",J426,0)</f>
        <v>0</v>
      </c>
      <c r="BJ426" s="18" t="s">
        <v>81</v>
      </c>
      <c r="BK426" s="213">
        <f>ROUND(I426*H426,2)</f>
        <v>0</v>
      </c>
      <c r="BL426" s="18" t="s">
        <v>603</v>
      </c>
      <c r="BM426" s="212" t="s">
        <v>680</v>
      </c>
    </row>
    <row r="427" s="2" customFormat="1">
      <c r="A427" s="39"/>
      <c r="B427" s="40"/>
      <c r="C427" s="41"/>
      <c r="D427" s="214" t="s">
        <v>135</v>
      </c>
      <c r="E427" s="41"/>
      <c r="F427" s="215" t="s">
        <v>679</v>
      </c>
      <c r="G427" s="41"/>
      <c r="H427" s="41"/>
      <c r="I427" s="216"/>
      <c r="J427" s="41"/>
      <c r="K427" s="41"/>
      <c r="L427" s="45"/>
      <c r="M427" s="217"/>
      <c r="N427" s="218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135</v>
      </c>
      <c r="AU427" s="18" t="s">
        <v>84</v>
      </c>
    </row>
    <row r="428" s="2" customFormat="1">
      <c r="A428" s="39"/>
      <c r="B428" s="40"/>
      <c r="C428" s="41"/>
      <c r="D428" s="214" t="s">
        <v>143</v>
      </c>
      <c r="E428" s="41"/>
      <c r="F428" s="230" t="s">
        <v>681</v>
      </c>
      <c r="G428" s="41"/>
      <c r="H428" s="41"/>
      <c r="I428" s="216"/>
      <c r="J428" s="41"/>
      <c r="K428" s="41"/>
      <c r="L428" s="45"/>
      <c r="M428" s="217"/>
      <c r="N428" s="218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143</v>
      </c>
      <c r="AU428" s="18" t="s">
        <v>84</v>
      </c>
    </row>
    <row r="429" s="2" customFormat="1" ht="14.4" customHeight="1">
      <c r="A429" s="39"/>
      <c r="B429" s="40"/>
      <c r="C429" s="201" t="s">
        <v>682</v>
      </c>
      <c r="D429" s="201" t="s">
        <v>128</v>
      </c>
      <c r="E429" s="202" t="s">
        <v>683</v>
      </c>
      <c r="F429" s="203" t="s">
        <v>684</v>
      </c>
      <c r="G429" s="204" t="s">
        <v>602</v>
      </c>
      <c r="H429" s="205">
        <v>1</v>
      </c>
      <c r="I429" s="206"/>
      <c r="J429" s="207">
        <f>ROUND(I429*H429,2)</f>
        <v>0</v>
      </c>
      <c r="K429" s="203" t="s">
        <v>132</v>
      </c>
      <c r="L429" s="45"/>
      <c r="M429" s="208" t="s">
        <v>19</v>
      </c>
      <c r="N429" s="209" t="s">
        <v>44</v>
      </c>
      <c r="O429" s="85"/>
      <c r="P429" s="210">
        <f>O429*H429</f>
        <v>0</v>
      </c>
      <c r="Q429" s="210">
        <v>0</v>
      </c>
      <c r="R429" s="210">
        <f>Q429*H429</f>
        <v>0</v>
      </c>
      <c r="S429" s="210">
        <v>0</v>
      </c>
      <c r="T429" s="21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2" t="s">
        <v>603</v>
      </c>
      <c r="AT429" s="212" t="s">
        <v>128</v>
      </c>
      <c r="AU429" s="212" t="s">
        <v>84</v>
      </c>
      <c r="AY429" s="18" t="s">
        <v>126</v>
      </c>
      <c r="BE429" s="213">
        <f>IF(N429="základní",J429,0)</f>
        <v>0</v>
      </c>
      <c r="BF429" s="213">
        <f>IF(N429="snížená",J429,0)</f>
        <v>0</v>
      </c>
      <c r="BG429" s="213">
        <f>IF(N429="zákl. přenesená",J429,0)</f>
        <v>0</v>
      </c>
      <c r="BH429" s="213">
        <f>IF(N429="sníž. přenesená",J429,0)</f>
        <v>0</v>
      </c>
      <c r="BI429" s="213">
        <f>IF(N429="nulová",J429,0)</f>
        <v>0</v>
      </c>
      <c r="BJ429" s="18" t="s">
        <v>81</v>
      </c>
      <c r="BK429" s="213">
        <f>ROUND(I429*H429,2)</f>
        <v>0</v>
      </c>
      <c r="BL429" s="18" t="s">
        <v>603</v>
      </c>
      <c r="BM429" s="212" t="s">
        <v>685</v>
      </c>
    </row>
    <row r="430" s="2" customFormat="1">
      <c r="A430" s="39"/>
      <c r="B430" s="40"/>
      <c r="C430" s="41"/>
      <c r="D430" s="214" t="s">
        <v>135</v>
      </c>
      <c r="E430" s="41"/>
      <c r="F430" s="215" t="s">
        <v>684</v>
      </c>
      <c r="G430" s="41"/>
      <c r="H430" s="41"/>
      <c r="I430" s="216"/>
      <c r="J430" s="41"/>
      <c r="K430" s="41"/>
      <c r="L430" s="45"/>
      <c r="M430" s="217"/>
      <c r="N430" s="218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135</v>
      </c>
      <c r="AU430" s="18" t="s">
        <v>84</v>
      </c>
    </row>
    <row r="431" s="2" customFormat="1">
      <c r="A431" s="39"/>
      <c r="B431" s="40"/>
      <c r="C431" s="41"/>
      <c r="D431" s="214" t="s">
        <v>143</v>
      </c>
      <c r="E431" s="41"/>
      <c r="F431" s="230" t="s">
        <v>686</v>
      </c>
      <c r="G431" s="41"/>
      <c r="H431" s="41"/>
      <c r="I431" s="216"/>
      <c r="J431" s="41"/>
      <c r="K431" s="41"/>
      <c r="L431" s="45"/>
      <c r="M431" s="217"/>
      <c r="N431" s="218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143</v>
      </c>
      <c r="AU431" s="18" t="s">
        <v>84</v>
      </c>
    </row>
    <row r="432" s="2" customFormat="1" ht="14.4" customHeight="1">
      <c r="A432" s="39"/>
      <c r="B432" s="40"/>
      <c r="C432" s="201" t="s">
        <v>687</v>
      </c>
      <c r="D432" s="201" t="s">
        <v>128</v>
      </c>
      <c r="E432" s="202" t="s">
        <v>688</v>
      </c>
      <c r="F432" s="203" t="s">
        <v>689</v>
      </c>
      <c r="G432" s="204" t="s">
        <v>602</v>
      </c>
      <c r="H432" s="205">
        <v>250000</v>
      </c>
      <c r="I432" s="206"/>
      <c r="J432" s="207">
        <f>ROUND(I432*H432,2)</f>
        <v>0</v>
      </c>
      <c r="K432" s="203" t="s">
        <v>132</v>
      </c>
      <c r="L432" s="45"/>
      <c r="M432" s="208" t="s">
        <v>19</v>
      </c>
      <c r="N432" s="209" t="s">
        <v>44</v>
      </c>
      <c r="O432" s="85"/>
      <c r="P432" s="210">
        <f>O432*H432</f>
        <v>0</v>
      </c>
      <c r="Q432" s="210">
        <v>0</v>
      </c>
      <c r="R432" s="210">
        <f>Q432*H432</f>
        <v>0</v>
      </c>
      <c r="S432" s="210">
        <v>0</v>
      </c>
      <c r="T432" s="21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2" t="s">
        <v>603</v>
      </c>
      <c r="AT432" s="212" t="s">
        <v>128</v>
      </c>
      <c r="AU432" s="212" t="s">
        <v>84</v>
      </c>
      <c r="AY432" s="18" t="s">
        <v>126</v>
      </c>
      <c r="BE432" s="213">
        <f>IF(N432="základní",J432,0)</f>
        <v>0</v>
      </c>
      <c r="BF432" s="213">
        <f>IF(N432="snížená",J432,0)</f>
        <v>0</v>
      </c>
      <c r="BG432" s="213">
        <f>IF(N432="zákl. přenesená",J432,0)</f>
        <v>0</v>
      </c>
      <c r="BH432" s="213">
        <f>IF(N432="sníž. přenesená",J432,0)</f>
        <v>0</v>
      </c>
      <c r="BI432" s="213">
        <f>IF(N432="nulová",J432,0)</f>
        <v>0</v>
      </c>
      <c r="BJ432" s="18" t="s">
        <v>81</v>
      </c>
      <c r="BK432" s="213">
        <f>ROUND(I432*H432,2)</f>
        <v>0</v>
      </c>
      <c r="BL432" s="18" t="s">
        <v>603</v>
      </c>
      <c r="BM432" s="212" t="s">
        <v>690</v>
      </c>
    </row>
    <row r="433" s="2" customFormat="1">
      <c r="A433" s="39"/>
      <c r="B433" s="40"/>
      <c r="C433" s="41"/>
      <c r="D433" s="214" t="s">
        <v>135</v>
      </c>
      <c r="E433" s="41"/>
      <c r="F433" s="215" t="s">
        <v>689</v>
      </c>
      <c r="G433" s="41"/>
      <c r="H433" s="41"/>
      <c r="I433" s="216"/>
      <c r="J433" s="41"/>
      <c r="K433" s="41"/>
      <c r="L433" s="45"/>
      <c r="M433" s="217"/>
      <c r="N433" s="218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135</v>
      </c>
      <c r="AU433" s="18" t="s">
        <v>84</v>
      </c>
    </row>
    <row r="434" s="2" customFormat="1">
      <c r="A434" s="39"/>
      <c r="B434" s="40"/>
      <c r="C434" s="41"/>
      <c r="D434" s="214" t="s">
        <v>143</v>
      </c>
      <c r="E434" s="41"/>
      <c r="F434" s="230" t="s">
        <v>691</v>
      </c>
      <c r="G434" s="41"/>
      <c r="H434" s="41"/>
      <c r="I434" s="216"/>
      <c r="J434" s="41"/>
      <c r="K434" s="41"/>
      <c r="L434" s="45"/>
      <c r="M434" s="217"/>
      <c r="N434" s="218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143</v>
      </c>
      <c r="AU434" s="18" t="s">
        <v>84</v>
      </c>
    </row>
    <row r="435" s="13" customFormat="1">
      <c r="A435" s="13"/>
      <c r="B435" s="219"/>
      <c r="C435" s="220"/>
      <c r="D435" s="214" t="s">
        <v>137</v>
      </c>
      <c r="E435" s="221" t="s">
        <v>19</v>
      </c>
      <c r="F435" s="222" t="s">
        <v>692</v>
      </c>
      <c r="G435" s="220"/>
      <c r="H435" s="223">
        <v>250000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9" t="s">
        <v>137</v>
      </c>
      <c r="AU435" s="229" t="s">
        <v>84</v>
      </c>
      <c r="AV435" s="13" t="s">
        <v>84</v>
      </c>
      <c r="AW435" s="13" t="s">
        <v>35</v>
      </c>
      <c r="AX435" s="13" t="s">
        <v>81</v>
      </c>
      <c r="AY435" s="229" t="s">
        <v>126</v>
      </c>
    </row>
    <row r="436" s="12" customFormat="1" ht="22.8" customHeight="1">
      <c r="A436" s="12"/>
      <c r="B436" s="185"/>
      <c r="C436" s="186"/>
      <c r="D436" s="187" t="s">
        <v>72</v>
      </c>
      <c r="E436" s="199" t="s">
        <v>693</v>
      </c>
      <c r="F436" s="199" t="s">
        <v>694</v>
      </c>
      <c r="G436" s="186"/>
      <c r="H436" s="186"/>
      <c r="I436" s="189"/>
      <c r="J436" s="200">
        <f>BK436</f>
        <v>0</v>
      </c>
      <c r="K436" s="186"/>
      <c r="L436" s="191"/>
      <c r="M436" s="192"/>
      <c r="N436" s="193"/>
      <c r="O436" s="193"/>
      <c r="P436" s="194">
        <f>SUM(P437:P439)</f>
        <v>0</v>
      </c>
      <c r="Q436" s="193"/>
      <c r="R436" s="194">
        <f>SUM(R437:R439)</f>
        <v>0</v>
      </c>
      <c r="S436" s="193"/>
      <c r="T436" s="195">
        <f>SUM(T437:T439)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96" t="s">
        <v>158</v>
      </c>
      <c r="AT436" s="197" t="s">
        <v>72</v>
      </c>
      <c r="AU436" s="197" t="s">
        <v>81</v>
      </c>
      <c r="AY436" s="196" t="s">
        <v>126</v>
      </c>
      <c r="BK436" s="198">
        <f>SUM(BK437:BK439)</f>
        <v>0</v>
      </c>
    </row>
    <row r="437" s="2" customFormat="1" ht="14.4" customHeight="1">
      <c r="A437" s="39"/>
      <c r="B437" s="40"/>
      <c r="C437" s="201" t="s">
        <v>695</v>
      </c>
      <c r="D437" s="201" t="s">
        <v>128</v>
      </c>
      <c r="E437" s="202" t="s">
        <v>696</v>
      </c>
      <c r="F437" s="203" t="s">
        <v>697</v>
      </c>
      <c r="G437" s="204" t="s">
        <v>602</v>
      </c>
      <c r="H437" s="205">
        <v>1</v>
      </c>
      <c r="I437" s="206"/>
      <c r="J437" s="207">
        <f>ROUND(I437*H437,2)</f>
        <v>0</v>
      </c>
      <c r="K437" s="203" t="s">
        <v>132</v>
      </c>
      <c r="L437" s="45"/>
      <c r="M437" s="208" t="s">
        <v>19</v>
      </c>
      <c r="N437" s="209" t="s">
        <v>44</v>
      </c>
      <c r="O437" s="85"/>
      <c r="P437" s="210">
        <f>O437*H437</f>
        <v>0</v>
      </c>
      <c r="Q437" s="210">
        <v>0</v>
      </c>
      <c r="R437" s="210">
        <f>Q437*H437</f>
        <v>0</v>
      </c>
      <c r="S437" s="210">
        <v>0</v>
      </c>
      <c r="T437" s="21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2" t="s">
        <v>603</v>
      </c>
      <c r="AT437" s="212" t="s">
        <v>128</v>
      </c>
      <c r="AU437" s="212" t="s">
        <v>84</v>
      </c>
      <c r="AY437" s="18" t="s">
        <v>126</v>
      </c>
      <c r="BE437" s="213">
        <f>IF(N437="základní",J437,0)</f>
        <v>0</v>
      </c>
      <c r="BF437" s="213">
        <f>IF(N437="snížená",J437,0)</f>
        <v>0</v>
      </c>
      <c r="BG437" s="213">
        <f>IF(N437="zákl. přenesená",J437,0)</f>
        <v>0</v>
      </c>
      <c r="BH437" s="213">
        <f>IF(N437="sníž. přenesená",J437,0)</f>
        <v>0</v>
      </c>
      <c r="BI437" s="213">
        <f>IF(N437="nulová",J437,0)</f>
        <v>0</v>
      </c>
      <c r="BJ437" s="18" t="s">
        <v>81</v>
      </c>
      <c r="BK437" s="213">
        <f>ROUND(I437*H437,2)</f>
        <v>0</v>
      </c>
      <c r="BL437" s="18" t="s">
        <v>603</v>
      </c>
      <c r="BM437" s="212" t="s">
        <v>698</v>
      </c>
    </row>
    <row r="438" s="2" customFormat="1">
      <c r="A438" s="39"/>
      <c r="B438" s="40"/>
      <c r="C438" s="41"/>
      <c r="D438" s="214" t="s">
        <v>135</v>
      </c>
      <c r="E438" s="41"/>
      <c r="F438" s="215" t="s">
        <v>697</v>
      </c>
      <c r="G438" s="41"/>
      <c r="H438" s="41"/>
      <c r="I438" s="216"/>
      <c r="J438" s="41"/>
      <c r="K438" s="41"/>
      <c r="L438" s="45"/>
      <c r="M438" s="217"/>
      <c r="N438" s="218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135</v>
      </c>
      <c r="AU438" s="18" t="s">
        <v>84</v>
      </c>
    </row>
    <row r="439" s="2" customFormat="1">
      <c r="A439" s="39"/>
      <c r="B439" s="40"/>
      <c r="C439" s="41"/>
      <c r="D439" s="214" t="s">
        <v>143</v>
      </c>
      <c r="E439" s="41"/>
      <c r="F439" s="230" t="s">
        <v>699</v>
      </c>
      <c r="G439" s="41"/>
      <c r="H439" s="41"/>
      <c r="I439" s="216"/>
      <c r="J439" s="41"/>
      <c r="K439" s="41"/>
      <c r="L439" s="45"/>
      <c r="M439" s="262"/>
      <c r="N439" s="263"/>
      <c r="O439" s="264"/>
      <c r="P439" s="264"/>
      <c r="Q439" s="264"/>
      <c r="R439" s="264"/>
      <c r="S439" s="264"/>
      <c r="T439" s="265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143</v>
      </c>
      <c r="AU439" s="18" t="s">
        <v>84</v>
      </c>
    </row>
    <row r="440" s="2" customFormat="1" ht="6.96" customHeight="1">
      <c r="A440" s="39"/>
      <c r="B440" s="60"/>
      <c r="C440" s="61"/>
      <c r="D440" s="61"/>
      <c r="E440" s="61"/>
      <c r="F440" s="61"/>
      <c r="G440" s="61"/>
      <c r="H440" s="61"/>
      <c r="I440" s="61"/>
      <c r="J440" s="61"/>
      <c r="K440" s="61"/>
      <c r="L440" s="45"/>
      <c r="M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</row>
  </sheetData>
  <sheetProtection sheet="1" autoFilter="0" formatColumns="0" formatRows="0" objects="1" scenarios="1" spinCount="100000" saltValue="fFn4Saz/FXX0+nHa+GLzSYj3ofSHDwGTcS8uUjQoCoR6QvVXWqBe0ux5gdzgKMNCkEVbKCLgGERvbbRdDp0SLQ==" hashValue="ymZueS/qfezjJ21ZG8E0eVjPbOTet+jUXVcXHTrG8sRWaXimm83giWaFHkZE5mz4TgX2k1kXdLVUlqSMdmr1WA==" algorithmName="SHA-512" password="CCAC"/>
  <autoFilter ref="C96:K439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700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701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702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703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704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705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706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707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708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709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710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80</v>
      </c>
      <c r="F18" s="277" t="s">
        <v>711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712</v>
      </c>
      <c r="F19" s="277" t="s">
        <v>713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714</v>
      </c>
      <c r="F20" s="277" t="s">
        <v>715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716</v>
      </c>
      <c r="F21" s="277" t="s">
        <v>717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718</v>
      </c>
      <c r="F22" s="277" t="s">
        <v>719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720</v>
      </c>
      <c r="F23" s="277" t="s">
        <v>721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722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723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724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725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726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727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728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729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730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112</v>
      </c>
      <c r="F36" s="277"/>
      <c r="G36" s="277" t="s">
        <v>731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732</v>
      </c>
      <c r="F37" s="277"/>
      <c r="G37" s="277" t="s">
        <v>733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54</v>
      </c>
      <c r="F38" s="277"/>
      <c r="G38" s="277" t="s">
        <v>734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55</v>
      </c>
      <c r="F39" s="277"/>
      <c r="G39" s="277" t="s">
        <v>735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113</v>
      </c>
      <c r="F40" s="277"/>
      <c r="G40" s="277" t="s">
        <v>736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114</v>
      </c>
      <c r="F41" s="277"/>
      <c r="G41" s="277" t="s">
        <v>737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738</v>
      </c>
      <c r="F42" s="277"/>
      <c r="G42" s="277" t="s">
        <v>739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740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741</v>
      </c>
      <c r="F44" s="277"/>
      <c r="G44" s="277" t="s">
        <v>742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116</v>
      </c>
      <c r="F45" s="277"/>
      <c r="G45" s="277" t="s">
        <v>743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744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745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746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747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748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749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750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751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752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753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754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755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756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757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758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759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760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761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762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763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764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765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766</v>
      </c>
      <c r="D76" s="295"/>
      <c r="E76" s="295"/>
      <c r="F76" s="295" t="s">
        <v>767</v>
      </c>
      <c r="G76" s="296"/>
      <c r="H76" s="295" t="s">
        <v>55</v>
      </c>
      <c r="I76" s="295" t="s">
        <v>58</v>
      </c>
      <c r="J76" s="295" t="s">
        <v>768</v>
      </c>
      <c r="K76" s="294"/>
    </row>
    <row r="77" s="1" customFormat="1" ht="17.25" customHeight="1">
      <c r="B77" s="292"/>
      <c r="C77" s="297" t="s">
        <v>769</v>
      </c>
      <c r="D77" s="297"/>
      <c r="E77" s="297"/>
      <c r="F77" s="298" t="s">
        <v>770</v>
      </c>
      <c r="G77" s="299"/>
      <c r="H77" s="297"/>
      <c r="I77" s="297"/>
      <c r="J77" s="297" t="s">
        <v>771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54</v>
      </c>
      <c r="D79" s="302"/>
      <c r="E79" s="302"/>
      <c r="F79" s="303" t="s">
        <v>772</v>
      </c>
      <c r="G79" s="304"/>
      <c r="H79" s="280" t="s">
        <v>773</v>
      </c>
      <c r="I79" s="280" t="s">
        <v>774</v>
      </c>
      <c r="J79" s="280">
        <v>20</v>
      </c>
      <c r="K79" s="294"/>
    </row>
    <row r="80" s="1" customFormat="1" ht="15" customHeight="1">
      <c r="B80" s="292"/>
      <c r="C80" s="280" t="s">
        <v>775</v>
      </c>
      <c r="D80" s="280"/>
      <c r="E80" s="280"/>
      <c r="F80" s="303" t="s">
        <v>772</v>
      </c>
      <c r="G80" s="304"/>
      <c r="H80" s="280" t="s">
        <v>776</v>
      </c>
      <c r="I80" s="280" t="s">
        <v>774</v>
      </c>
      <c r="J80" s="280">
        <v>120</v>
      </c>
      <c r="K80" s="294"/>
    </row>
    <row r="81" s="1" customFormat="1" ht="15" customHeight="1">
      <c r="B81" s="305"/>
      <c r="C81" s="280" t="s">
        <v>777</v>
      </c>
      <c r="D81" s="280"/>
      <c r="E81" s="280"/>
      <c r="F81" s="303" t="s">
        <v>778</v>
      </c>
      <c r="G81" s="304"/>
      <c r="H81" s="280" t="s">
        <v>779</v>
      </c>
      <c r="I81" s="280" t="s">
        <v>774</v>
      </c>
      <c r="J81" s="280">
        <v>50</v>
      </c>
      <c r="K81" s="294"/>
    </row>
    <row r="82" s="1" customFormat="1" ht="15" customHeight="1">
      <c r="B82" s="305"/>
      <c r="C82" s="280" t="s">
        <v>780</v>
      </c>
      <c r="D82" s="280"/>
      <c r="E82" s="280"/>
      <c r="F82" s="303" t="s">
        <v>772</v>
      </c>
      <c r="G82" s="304"/>
      <c r="H82" s="280" t="s">
        <v>781</v>
      </c>
      <c r="I82" s="280" t="s">
        <v>782</v>
      </c>
      <c r="J82" s="280"/>
      <c r="K82" s="294"/>
    </row>
    <row r="83" s="1" customFormat="1" ht="15" customHeight="1">
      <c r="B83" s="305"/>
      <c r="C83" s="306" t="s">
        <v>783</v>
      </c>
      <c r="D83" s="306"/>
      <c r="E83" s="306"/>
      <c r="F83" s="307" t="s">
        <v>778</v>
      </c>
      <c r="G83" s="306"/>
      <c r="H83" s="306" t="s">
        <v>784</v>
      </c>
      <c r="I83" s="306" t="s">
        <v>774</v>
      </c>
      <c r="J83" s="306">
        <v>15</v>
      </c>
      <c r="K83" s="294"/>
    </row>
    <row r="84" s="1" customFormat="1" ht="15" customHeight="1">
      <c r="B84" s="305"/>
      <c r="C84" s="306" t="s">
        <v>785</v>
      </c>
      <c r="D84" s="306"/>
      <c r="E84" s="306"/>
      <c r="F84" s="307" t="s">
        <v>778</v>
      </c>
      <c r="G84" s="306"/>
      <c r="H84" s="306" t="s">
        <v>786</v>
      </c>
      <c r="I84" s="306" t="s">
        <v>774</v>
      </c>
      <c r="J84" s="306">
        <v>15</v>
      </c>
      <c r="K84" s="294"/>
    </row>
    <row r="85" s="1" customFormat="1" ht="15" customHeight="1">
      <c r="B85" s="305"/>
      <c r="C85" s="306" t="s">
        <v>787</v>
      </c>
      <c r="D85" s="306"/>
      <c r="E85" s="306"/>
      <c r="F85" s="307" t="s">
        <v>778</v>
      </c>
      <c r="G85" s="306"/>
      <c r="H85" s="306" t="s">
        <v>788</v>
      </c>
      <c r="I85" s="306" t="s">
        <v>774</v>
      </c>
      <c r="J85" s="306">
        <v>20</v>
      </c>
      <c r="K85" s="294"/>
    </row>
    <row r="86" s="1" customFormat="1" ht="15" customHeight="1">
      <c r="B86" s="305"/>
      <c r="C86" s="306" t="s">
        <v>789</v>
      </c>
      <c r="D86" s="306"/>
      <c r="E86" s="306"/>
      <c r="F86" s="307" t="s">
        <v>778</v>
      </c>
      <c r="G86" s="306"/>
      <c r="H86" s="306" t="s">
        <v>790</v>
      </c>
      <c r="I86" s="306" t="s">
        <v>774</v>
      </c>
      <c r="J86" s="306">
        <v>20</v>
      </c>
      <c r="K86" s="294"/>
    </row>
    <row r="87" s="1" customFormat="1" ht="15" customHeight="1">
      <c r="B87" s="305"/>
      <c r="C87" s="280" t="s">
        <v>791</v>
      </c>
      <c r="D87" s="280"/>
      <c r="E87" s="280"/>
      <c r="F87" s="303" t="s">
        <v>778</v>
      </c>
      <c r="G87" s="304"/>
      <c r="H87" s="280" t="s">
        <v>792</v>
      </c>
      <c r="I87" s="280" t="s">
        <v>774</v>
      </c>
      <c r="J87" s="280">
        <v>50</v>
      </c>
      <c r="K87" s="294"/>
    </row>
    <row r="88" s="1" customFormat="1" ht="15" customHeight="1">
      <c r="B88" s="305"/>
      <c r="C88" s="280" t="s">
        <v>793</v>
      </c>
      <c r="D88" s="280"/>
      <c r="E88" s="280"/>
      <c r="F88" s="303" t="s">
        <v>778</v>
      </c>
      <c r="G88" s="304"/>
      <c r="H88" s="280" t="s">
        <v>794</v>
      </c>
      <c r="I88" s="280" t="s">
        <v>774</v>
      </c>
      <c r="J88" s="280">
        <v>20</v>
      </c>
      <c r="K88" s="294"/>
    </row>
    <row r="89" s="1" customFormat="1" ht="15" customHeight="1">
      <c r="B89" s="305"/>
      <c r="C89" s="280" t="s">
        <v>795</v>
      </c>
      <c r="D89" s="280"/>
      <c r="E89" s="280"/>
      <c r="F89" s="303" t="s">
        <v>778</v>
      </c>
      <c r="G89" s="304"/>
      <c r="H89" s="280" t="s">
        <v>796</v>
      </c>
      <c r="I89" s="280" t="s">
        <v>774</v>
      </c>
      <c r="J89" s="280">
        <v>20</v>
      </c>
      <c r="K89" s="294"/>
    </row>
    <row r="90" s="1" customFormat="1" ht="15" customHeight="1">
      <c r="B90" s="305"/>
      <c r="C90" s="280" t="s">
        <v>797</v>
      </c>
      <c r="D90" s="280"/>
      <c r="E90" s="280"/>
      <c r="F90" s="303" t="s">
        <v>778</v>
      </c>
      <c r="G90" s="304"/>
      <c r="H90" s="280" t="s">
        <v>798</v>
      </c>
      <c r="I90" s="280" t="s">
        <v>774</v>
      </c>
      <c r="J90" s="280">
        <v>50</v>
      </c>
      <c r="K90" s="294"/>
    </row>
    <row r="91" s="1" customFormat="1" ht="15" customHeight="1">
      <c r="B91" s="305"/>
      <c r="C91" s="280" t="s">
        <v>799</v>
      </c>
      <c r="D91" s="280"/>
      <c r="E91" s="280"/>
      <c r="F91" s="303" t="s">
        <v>778</v>
      </c>
      <c r="G91" s="304"/>
      <c r="H91" s="280" t="s">
        <v>799</v>
      </c>
      <c r="I91" s="280" t="s">
        <v>774</v>
      </c>
      <c r="J91" s="280">
        <v>50</v>
      </c>
      <c r="K91" s="294"/>
    </row>
    <row r="92" s="1" customFormat="1" ht="15" customHeight="1">
      <c r="B92" s="305"/>
      <c r="C92" s="280" t="s">
        <v>800</v>
      </c>
      <c r="D92" s="280"/>
      <c r="E92" s="280"/>
      <c r="F92" s="303" t="s">
        <v>778</v>
      </c>
      <c r="G92" s="304"/>
      <c r="H92" s="280" t="s">
        <v>801</v>
      </c>
      <c r="I92" s="280" t="s">
        <v>774</v>
      </c>
      <c r="J92" s="280">
        <v>255</v>
      </c>
      <c r="K92" s="294"/>
    </row>
    <row r="93" s="1" customFormat="1" ht="15" customHeight="1">
      <c r="B93" s="305"/>
      <c r="C93" s="280" t="s">
        <v>802</v>
      </c>
      <c r="D93" s="280"/>
      <c r="E93" s="280"/>
      <c r="F93" s="303" t="s">
        <v>772</v>
      </c>
      <c r="G93" s="304"/>
      <c r="H93" s="280" t="s">
        <v>803</v>
      </c>
      <c r="I93" s="280" t="s">
        <v>804</v>
      </c>
      <c r="J93" s="280"/>
      <c r="K93" s="294"/>
    </row>
    <row r="94" s="1" customFormat="1" ht="15" customHeight="1">
      <c r="B94" s="305"/>
      <c r="C94" s="280" t="s">
        <v>805</v>
      </c>
      <c r="D94" s="280"/>
      <c r="E94" s="280"/>
      <c r="F94" s="303" t="s">
        <v>772</v>
      </c>
      <c r="G94" s="304"/>
      <c r="H94" s="280" t="s">
        <v>806</v>
      </c>
      <c r="I94" s="280" t="s">
        <v>807</v>
      </c>
      <c r="J94" s="280"/>
      <c r="K94" s="294"/>
    </row>
    <row r="95" s="1" customFormat="1" ht="15" customHeight="1">
      <c r="B95" s="305"/>
      <c r="C95" s="280" t="s">
        <v>808</v>
      </c>
      <c r="D95" s="280"/>
      <c r="E95" s="280"/>
      <c r="F95" s="303" t="s">
        <v>772</v>
      </c>
      <c r="G95" s="304"/>
      <c r="H95" s="280" t="s">
        <v>808</v>
      </c>
      <c r="I95" s="280" t="s">
        <v>807</v>
      </c>
      <c r="J95" s="280"/>
      <c r="K95" s="294"/>
    </row>
    <row r="96" s="1" customFormat="1" ht="15" customHeight="1">
      <c r="B96" s="305"/>
      <c r="C96" s="280" t="s">
        <v>39</v>
      </c>
      <c r="D96" s="280"/>
      <c r="E96" s="280"/>
      <c r="F96" s="303" t="s">
        <v>772</v>
      </c>
      <c r="G96" s="304"/>
      <c r="H96" s="280" t="s">
        <v>809</v>
      </c>
      <c r="I96" s="280" t="s">
        <v>807</v>
      </c>
      <c r="J96" s="280"/>
      <c r="K96" s="294"/>
    </row>
    <row r="97" s="1" customFormat="1" ht="15" customHeight="1">
      <c r="B97" s="305"/>
      <c r="C97" s="280" t="s">
        <v>49</v>
      </c>
      <c r="D97" s="280"/>
      <c r="E97" s="280"/>
      <c r="F97" s="303" t="s">
        <v>772</v>
      </c>
      <c r="G97" s="304"/>
      <c r="H97" s="280" t="s">
        <v>810</v>
      </c>
      <c r="I97" s="280" t="s">
        <v>807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811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766</v>
      </c>
      <c r="D103" s="295"/>
      <c r="E103" s="295"/>
      <c r="F103" s="295" t="s">
        <v>767</v>
      </c>
      <c r="G103" s="296"/>
      <c r="H103" s="295" t="s">
        <v>55</v>
      </c>
      <c r="I103" s="295" t="s">
        <v>58</v>
      </c>
      <c r="J103" s="295" t="s">
        <v>768</v>
      </c>
      <c r="K103" s="294"/>
    </row>
    <row r="104" s="1" customFormat="1" ht="17.25" customHeight="1">
      <c r="B104" s="292"/>
      <c r="C104" s="297" t="s">
        <v>769</v>
      </c>
      <c r="D104" s="297"/>
      <c r="E104" s="297"/>
      <c r="F104" s="298" t="s">
        <v>770</v>
      </c>
      <c r="G104" s="299"/>
      <c r="H104" s="297"/>
      <c r="I104" s="297"/>
      <c r="J104" s="297" t="s">
        <v>771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54</v>
      </c>
      <c r="D106" s="302"/>
      <c r="E106" s="302"/>
      <c r="F106" s="303" t="s">
        <v>772</v>
      </c>
      <c r="G106" s="280"/>
      <c r="H106" s="280" t="s">
        <v>812</v>
      </c>
      <c r="I106" s="280" t="s">
        <v>774</v>
      </c>
      <c r="J106" s="280">
        <v>20</v>
      </c>
      <c r="K106" s="294"/>
    </row>
    <row r="107" s="1" customFormat="1" ht="15" customHeight="1">
      <c r="B107" s="292"/>
      <c r="C107" s="280" t="s">
        <v>775</v>
      </c>
      <c r="D107" s="280"/>
      <c r="E107" s="280"/>
      <c r="F107" s="303" t="s">
        <v>772</v>
      </c>
      <c r="G107" s="280"/>
      <c r="H107" s="280" t="s">
        <v>812</v>
      </c>
      <c r="I107" s="280" t="s">
        <v>774</v>
      </c>
      <c r="J107" s="280">
        <v>120</v>
      </c>
      <c r="K107" s="294"/>
    </row>
    <row r="108" s="1" customFormat="1" ht="15" customHeight="1">
      <c r="B108" s="305"/>
      <c r="C108" s="280" t="s">
        <v>777</v>
      </c>
      <c r="D108" s="280"/>
      <c r="E108" s="280"/>
      <c r="F108" s="303" t="s">
        <v>778</v>
      </c>
      <c r="G108" s="280"/>
      <c r="H108" s="280" t="s">
        <v>812</v>
      </c>
      <c r="I108" s="280" t="s">
        <v>774</v>
      </c>
      <c r="J108" s="280">
        <v>50</v>
      </c>
      <c r="K108" s="294"/>
    </row>
    <row r="109" s="1" customFormat="1" ht="15" customHeight="1">
      <c r="B109" s="305"/>
      <c r="C109" s="280" t="s">
        <v>780</v>
      </c>
      <c r="D109" s="280"/>
      <c r="E109" s="280"/>
      <c r="F109" s="303" t="s">
        <v>772</v>
      </c>
      <c r="G109" s="280"/>
      <c r="H109" s="280" t="s">
        <v>812</v>
      </c>
      <c r="I109" s="280" t="s">
        <v>782</v>
      </c>
      <c r="J109" s="280"/>
      <c r="K109" s="294"/>
    </row>
    <row r="110" s="1" customFormat="1" ht="15" customHeight="1">
      <c r="B110" s="305"/>
      <c r="C110" s="280" t="s">
        <v>791</v>
      </c>
      <c r="D110" s="280"/>
      <c r="E110" s="280"/>
      <c r="F110" s="303" t="s">
        <v>778</v>
      </c>
      <c r="G110" s="280"/>
      <c r="H110" s="280" t="s">
        <v>812</v>
      </c>
      <c r="I110" s="280" t="s">
        <v>774</v>
      </c>
      <c r="J110" s="280">
        <v>50</v>
      </c>
      <c r="K110" s="294"/>
    </row>
    <row r="111" s="1" customFormat="1" ht="15" customHeight="1">
      <c r="B111" s="305"/>
      <c r="C111" s="280" t="s">
        <v>799</v>
      </c>
      <c r="D111" s="280"/>
      <c r="E111" s="280"/>
      <c r="F111" s="303" t="s">
        <v>778</v>
      </c>
      <c r="G111" s="280"/>
      <c r="H111" s="280" t="s">
        <v>812</v>
      </c>
      <c r="I111" s="280" t="s">
        <v>774</v>
      </c>
      <c r="J111" s="280">
        <v>50</v>
      </c>
      <c r="K111" s="294"/>
    </row>
    <row r="112" s="1" customFormat="1" ht="15" customHeight="1">
      <c r="B112" s="305"/>
      <c r="C112" s="280" t="s">
        <v>797</v>
      </c>
      <c r="D112" s="280"/>
      <c r="E112" s="280"/>
      <c r="F112" s="303" t="s">
        <v>778</v>
      </c>
      <c r="G112" s="280"/>
      <c r="H112" s="280" t="s">
        <v>812</v>
      </c>
      <c r="I112" s="280" t="s">
        <v>774</v>
      </c>
      <c r="J112" s="280">
        <v>50</v>
      </c>
      <c r="K112" s="294"/>
    </row>
    <row r="113" s="1" customFormat="1" ht="15" customHeight="1">
      <c r="B113" s="305"/>
      <c r="C113" s="280" t="s">
        <v>54</v>
      </c>
      <c r="D113" s="280"/>
      <c r="E113" s="280"/>
      <c r="F113" s="303" t="s">
        <v>772</v>
      </c>
      <c r="G113" s="280"/>
      <c r="H113" s="280" t="s">
        <v>813</v>
      </c>
      <c r="I113" s="280" t="s">
        <v>774</v>
      </c>
      <c r="J113" s="280">
        <v>20</v>
      </c>
      <c r="K113" s="294"/>
    </row>
    <row r="114" s="1" customFormat="1" ht="15" customHeight="1">
      <c r="B114" s="305"/>
      <c r="C114" s="280" t="s">
        <v>814</v>
      </c>
      <c r="D114" s="280"/>
      <c r="E114" s="280"/>
      <c r="F114" s="303" t="s">
        <v>772</v>
      </c>
      <c r="G114" s="280"/>
      <c r="H114" s="280" t="s">
        <v>815</v>
      </c>
      <c r="I114" s="280" t="s">
        <v>774</v>
      </c>
      <c r="J114" s="280">
        <v>120</v>
      </c>
      <c r="K114" s="294"/>
    </row>
    <row r="115" s="1" customFormat="1" ht="15" customHeight="1">
      <c r="B115" s="305"/>
      <c r="C115" s="280" t="s">
        <v>39</v>
      </c>
      <c r="D115" s="280"/>
      <c r="E115" s="280"/>
      <c r="F115" s="303" t="s">
        <v>772</v>
      </c>
      <c r="G115" s="280"/>
      <c r="H115" s="280" t="s">
        <v>816</v>
      </c>
      <c r="I115" s="280" t="s">
        <v>807</v>
      </c>
      <c r="J115" s="280"/>
      <c r="K115" s="294"/>
    </row>
    <row r="116" s="1" customFormat="1" ht="15" customHeight="1">
      <c r="B116" s="305"/>
      <c r="C116" s="280" t="s">
        <v>49</v>
      </c>
      <c r="D116" s="280"/>
      <c r="E116" s="280"/>
      <c r="F116" s="303" t="s">
        <v>772</v>
      </c>
      <c r="G116" s="280"/>
      <c r="H116" s="280" t="s">
        <v>817</v>
      </c>
      <c r="I116" s="280" t="s">
        <v>807</v>
      </c>
      <c r="J116" s="280"/>
      <c r="K116" s="294"/>
    </row>
    <row r="117" s="1" customFormat="1" ht="15" customHeight="1">
      <c r="B117" s="305"/>
      <c r="C117" s="280" t="s">
        <v>58</v>
      </c>
      <c r="D117" s="280"/>
      <c r="E117" s="280"/>
      <c r="F117" s="303" t="s">
        <v>772</v>
      </c>
      <c r="G117" s="280"/>
      <c r="H117" s="280" t="s">
        <v>818</v>
      </c>
      <c r="I117" s="280" t="s">
        <v>819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820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766</v>
      </c>
      <c r="D123" s="295"/>
      <c r="E123" s="295"/>
      <c r="F123" s="295" t="s">
        <v>767</v>
      </c>
      <c r="G123" s="296"/>
      <c r="H123" s="295" t="s">
        <v>55</v>
      </c>
      <c r="I123" s="295" t="s">
        <v>58</v>
      </c>
      <c r="J123" s="295" t="s">
        <v>768</v>
      </c>
      <c r="K123" s="324"/>
    </row>
    <row r="124" s="1" customFormat="1" ht="17.25" customHeight="1">
      <c r="B124" s="323"/>
      <c r="C124" s="297" t="s">
        <v>769</v>
      </c>
      <c r="D124" s="297"/>
      <c r="E124" s="297"/>
      <c r="F124" s="298" t="s">
        <v>770</v>
      </c>
      <c r="G124" s="299"/>
      <c r="H124" s="297"/>
      <c r="I124" s="297"/>
      <c r="J124" s="297" t="s">
        <v>771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775</v>
      </c>
      <c r="D126" s="302"/>
      <c r="E126" s="302"/>
      <c r="F126" s="303" t="s">
        <v>772</v>
      </c>
      <c r="G126" s="280"/>
      <c r="H126" s="280" t="s">
        <v>812</v>
      </c>
      <c r="I126" s="280" t="s">
        <v>774</v>
      </c>
      <c r="J126" s="280">
        <v>120</v>
      </c>
      <c r="K126" s="328"/>
    </row>
    <row r="127" s="1" customFormat="1" ht="15" customHeight="1">
      <c r="B127" s="325"/>
      <c r="C127" s="280" t="s">
        <v>821</v>
      </c>
      <c r="D127" s="280"/>
      <c r="E127" s="280"/>
      <c r="F127" s="303" t="s">
        <v>772</v>
      </c>
      <c r="G127" s="280"/>
      <c r="H127" s="280" t="s">
        <v>822</v>
      </c>
      <c r="I127" s="280" t="s">
        <v>774</v>
      </c>
      <c r="J127" s="280" t="s">
        <v>823</v>
      </c>
      <c r="K127" s="328"/>
    </row>
    <row r="128" s="1" customFormat="1" ht="15" customHeight="1">
      <c r="B128" s="325"/>
      <c r="C128" s="280" t="s">
        <v>720</v>
      </c>
      <c r="D128" s="280"/>
      <c r="E128" s="280"/>
      <c r="F128" s="303" t="s">
        <v>772</v>
      </c>
      <c r="G128" s="280"/>
      <c r="H128" s="280" t="s">
        <v>824</v>
      </c>
      <c r="I128" s="280" t="s">
        <v>774</v>
      </c>
      <c r="J128" s="280" t="s">
        <v>823</v>
      </c>
      <c r="K128" s="328"/>
    </row>
    <row r="129" s="1" customFormat="1" ht="15" customHeight="1">
      <c r="B129" s="325"/>
      <c r="C129" s="280" t="s">
        <v>783</v>
      </c>
      <c r="D129" s="280"/>
      <c r="E129" s="280"/>
      <c r="F129" s="303" t="s">
        <v>778</v>
      </c>
      <c r="G129" s="280"/>
      <c r="H129" s="280" t="s">
        <v>784</v>
      </c>
      <c r="I129" s="280" t="s">
        <v>774</v>
      </c>
      <c r="J129" s="280">
        <v>15</v>
      </c>
      <c r="K129" s="328"/>
    </row>
    <row r="130" s="1" customFormat="1" ht="15" customHeight="1">
      <c r="B130" s="325"/>
      <c r="C130" s="306" t="s">
        <v>785</v>
      </c>
      <c r="D130" s="306"/>
      <c r="E130" s="306"/>
      <c r="F130" s="307" t="s">
        <v>778</v>
      </c>
      <c r="G130" s="306"/>
      <c r="H130" s="306" t="s">
        <v>786</v>
      </c>
      <c r="I130" s="306" t="s">
        <v>774</v>
      </c>
      <c r="J130" s="306">
        <v>15</v>
      </c>
      <c r="K130" s="328"/>
    </row>
    <row r="131" s="1" customFormat="1" ht="15" customHeight="1">
      <c r="B131" s="325"/>
      <c r="C131" s="306" t="s">
        <v>787</v>
      </c>
      <c r="D131" s="306"/>
      <c r="E131" s="306"/>
      <c r="F131" s="307" t="s">
        <v>778</v>
      </c>
      <c r="G131" s="306"/>
      <c r="H131" s="306" t="s">
        <v>788</v>
      </c>
      <c r="I131" s="306" t="s">
        <v>774</v>
      </c>
      <c r="J131" s="306">
        <v>20</v>
      </c>
      <c r="K131" s="328"/>
    </row>
    <row r="132" s="1" customFormat="1" ht="15" customHeight="1">
      <c r="B132" s="325"/>
      <c r="C132" s="306" t="s">
        <v>789</v>
      </c>
      <c r="D132" s="306"/>
      <c r="E132" s="306"/>
      <c r="F132" s="307" t="s">
        <v>778</v>
      </c>
      <c r="G132" s="306"/>
      <c r="H132" s="306" t="s">
        <v>790</v>
      </c>
      <c r="I132" s="306" t="s">
        <v>774</v>
      </c>
      <c r="J132" s="306">
        <v>20</v>
      </c>
      <c r="K132" s="328"/>
    </row>
    <row r="133" s="1" customFormat="1" ht="15" customHeight="1">
      <c r="B133" s="325"/>
      <c r="C133" s="280" t="s">
        <v>777</v>
      </c>
      <c r="D133" s="280"/>
      <c r="E133" s="280"/>
      <c r="F133" s="303" t="s">
        <v>778</v>
      </c>
      <c r="G133" s="280"/>
      <c r="H133" s="280" t="s">
        <v>812</v>
      </c>
      <c r="I133" s="280" t="s">
        <v>774</v>
      </c>
      <c r="J133" s="280">
        <v>50</v>
      </c>
      <c r="K133" s="328"/>
    </row>
    <row r="134" s="1" customFormat="1" ht="15" customHeight="1">
      <c r="B134" s="325"/>
      <c r="C134" s="280" t="s">
        <v>791</v>
      </c>
      <c r="D134" s="280"/>
      <c r="E134" s="280"/>
      <c r="F134" s="303" t="s">
        <v>778</v>
      </c>
      <c r="G134" s="280"/>
      <c r="H134" s="280" t="s">
        <v>812</v>
      </c>
      <c r="I134" s="280" t="s">
        <v>774</v>
      </c>
      <c r="J134" s="280">
        <v>50</v>
      </c>
      <c r="K134" s="328"/>
    </row>
    <row r="135" s="1" customFormat="1" ht="15" customHeight="1">
      <c r="B135" s="325"/>
      <c r="C135" s="280" t="s">
        <v>797</v>
      </c>
      <c r="D135" s="280"/>
      <c r="E135" s="280"/>
      <c r="F135" s="303" t="s">
        <v>778</v>
      </c>
      <c r="G135" s="280"/>
      <c r="H135" s="280" t="s">
        <v>812</v>
      </c>
      <c r="I135" s="280" t="s">
        <v>774</v>
      </c>
      <c r="J135" s="280">
        <v>50</v>
      </c>
      <c r="K135" s="328"/>
    </row>
    <row r="136" s="1" customFormat="1" ht="15" customHeight="1">
      <c r="B136" s="325"/>
      <c r="C136" s="280" t="s">
        <v>799</v>
      </c>
      <c r="D136" s="280"/>
      <c r="E136" s="280"/>
      <c r="F136" s="303" t="s">
        <v>778</v>
      </c>
      <c r="G136" s="280"/>
      <c r="H136" s="280" t="s">
        <v>812</v>
      </c>
      <c r="I136" s="280" t="s">
        <v>774</v>
      </c>
      <c r="J136" s="280">
        <v>50</v>
      </c>
      <c r="K136" s="328"/>
    </row>
    <row r="137" s="1" customFormat="1" ht="15" customHeight="1">
      <c r="B137" s="325"/>
      <c r="C137" s="280" t="s">
        <v>800</v>
      </c>
      <c r="D137" s="280"/>
      <c r="E137" s="280"/>
      <c r="F137" s="303" t="s">
        <v>778</v>
      </c>
      <c r="G137" s="280"/>
      <c r="H137" s="280" t="s">
        <v>825</v>
      </c>
      <c r="I137" s="280" t="s">
        <v>774</v>
      </c>
      <c r="J137" s="280">
        <v>255</v>
      </c>
      <c r="K137" s="328"/>
    </row>
    <row r="138" s="1" customFormat="1" ht="15" customHeight="1">
      <c r="B138" s="325"/>
      <c r="C138" s="280" t="s">
        <v>802</v>
      </c>
      <c r="D138" s="280"/>
      <c r="E138" s="280"/>
      <c r="F138" s="303" t="s">
        <v>772</v>
      </c>
      <c r="G138" s="280"/>
      <c r="H138" s="280" t="s">
        <v>826</v>
      </c>
      <c r="I138" s="280" t="s">
        <v>804</v>
      </c>
      <c r="J138" s="280"/>
      <c r="K138" s="328"/>
    </row>
    <row r="139" s="1" customFormat="1" ht="15" customHeight="1">
      <c r="B139" s="325"/>
      <c r="C139" s="280" t="s">
        <v>805</v>
      </c>
      <c r="D139" s="280"/>
      <c r="E139" s="280"/>
      <c r="F139" s="303" t="s">
        <v>772</v>
      </c>
      <c r="G139" s="280"/>
      <c r="H139" s="280" t="s">
        <v>827</v>
      </c>
      <c r="I139" s="280" t="s">
        <v>807</v>
      </c>
      <c r="J139" s="280"/>
      <c r="K139" s="328"/>
    </row>
    <row r="140" s="1" customFormat="1" ht="15" customHeight="1">
      <c r="B140" s="325"/>
      <c r="C140" s="280" t="s">
        <v>808</v>
      </c>
      <c r="D140" s="280"/>
      <c r="E140" s="280"/>
      <c r="F140" s="303" t="s">
        <v>772</v>
      </c>
      <c r="G140" s="280"/>
      <c r="H140" s="280" t="s">
        <v>808</v>
      </c>
      <c r="I140" s="280" t="s">
        <v>807</v>
      </c>
      <c r="J140" s="280"/>
      <c r="K140" s="328"/>
    </row>
    <row r="141" s="1" customFormat="1" ht="15" customHeight="1">
      <c r="B141" s="325"/>
      <c r="C141" s="280" t="s">
        <v>39</v>
      </c>
      <c r="D141" s="280"/>
      <c r="E141" s="280"/>
      <c r="F141" s="303" t="s">
        <v>772</v>
      </c>
      <c r="G141" s="280"/>
      <c r="H141" s="280" t="s">
        <v>828</v>
      </c>
      <c r="I141" s="280" t="s">
        <v>807</v>
      </c>
      <c r="J141" s="280"/>
      <c r="K141" s="328"/>
    </row>
    <row r="142" s="1" customFormat="1" ht="15" customHeight="1">
      <c r="B142" s="325"/>
      <c r="C142" s="280" t="s">
        <v>829</v>
      </c>
      <c r="D142" s="280"/>
      <c r="E142" s="280"/>
      <c r="F142" s="303" t="s">
        <v>772</v>
      </c>
      <c r="G142" s="280"/>
      <c r="H142" s="280" t="s">
        <v>830</v>
      </c>
      <c r="I142" s="280" t="s">
        <v>807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831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766</v>
      </c>
      <c r="D148" s="295"/>
      <c r="E148" s="295"/>
      <c r="F148" s="295" t="s">
        <v>767</v>
      </c>
      <c r="G148" s="296"/>
      <c r="H148" s="295" t="s">
        <v>55</v>
      </c>
      <c r="I148" s="295" t="s">
        <v>58</v>
      </c>
      <c r="J148" s="295" t="s">
        <v>768</v>
      </c>
      <c r="K148" s="294"/>
    </row>
    <row r="149" s="1" customFormat="1" ht="17.25" customHeight="1">
      <c r="B149" s="292"/>
      <c r="C149" s="297" t="s">
        <v>769</v>
      </c>
      <c r="D149" s="297"/>
      <c r="E149" s="297"/>
      <c r="F149" s="298" t="s">
        <v>770</v>
      </c>
      <c r="G149" s="299"/>
      <c r="H149" s="297"/>
      <c r="I149" s="297"/>
      <c r="J149" s="297" t="s">
        <v>771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775</v>
      </c>
      <c r="D151" s="280"/>
      <c r="E151" s="280"/>
      <c r="F151" s="333" t="s">
        <v>772</v>
      </c>
      <c r="G151" s="280"/>
      <c r="H151" s="332" t="s">
        <v>812</v>
      </c>
      <c r="I151" s="332" t="s">
        <v>774</v>
      </c>
      <c r="J151" s="332">
        <v>120</v>
      </c>
      <c r="K151" s="328"/>
    </row>
    <row r="152" s="1" customFormat="1" ht="15" customHeight="1">
      <c r="B152" s="305"/>
      <c r="C152" s="332" t="s">
        <v>821</v>
      </c>
      <c r="D152" s="280"/>
      <c r="E152" s="280"/>
      <c r="F152" s="333" t="s">
        <v>772</v>
      </c>
      <c r="G152" s="280"/>
      <c r="H152" s="332" t="s">
        <v>832</v>
      </c>
      <c r="I152" s="332" t="s">
        <v>774</v>
      </c>
      <c r="J152" s="332" t="s">
        <v>823</v>
      </c>
      <c r="K152" s="328"/>
    </row>
    <row r="153" s="1" customFormat="1" ht="15" customHeight="1">
      <c r="B153" s="305"/>
      <c r="C153" s="332" t="s">
        <v>720</v>
      </c>
      <c r="D153" s="280"/>
      <c r="E153" s="280"/>
      <c r="F153" s="333" t="s">
        <v>772</v>
      </c>
      <c r="G153" s="280"/>
      <c r="H153" s="332" t="s">
        <v>833</v>
      </c>
      <c r="I153" s="332" t="s">
        <v>774</v>
      </c>
      <c r="J153" s="332" t="s">
        <v>823</v>
      </c>
      <c r="K153" s="328"/>
    </row>
    <row r="154" s="1" customFormat="1" ht="15" customHeight="1">
      <c r="B154" s="305"/>
      <c r="C154" s="332" t="s">
        <v>777</v>
      </c>
      <c r="D154" s="280"/>
      <c r="E154" s="280"/>
      <c r="F154" s="333" t="s">
        <v>778</v>
      </c>
      <c r="G154" s="280"/>
      <c r="H154" s="332" t="s">
        <v>812</v>
      </c>
      <c r="I154" s="332" t="s">
        <v>774</v>
      </c>
      <c r="J154" s="332">
        <v>50</v>
      </c>
      <c r="K154" s="328"/>
    </row>
    <row r="155" s="1" customFormat="1" ht="15" customHeight="1">
      <c r="B155" s="305"/>
      <c r="C155" s="332" t="s">
        <v>780</v>
      </c>
      <c r="D155" s="280"/>
      <c r="E155" s="280"/>
      <c r="F155" s="333" t="s">
        <v>772</v>
      </c>
      <c r="G155" s="280"/>
      <c r="H155" s="332" t="s">
        <v>812</v>
      </c>
      <c r="I155" s="332" t="s">
        <v>782</v>
      </c>
      <c r="J155" s="332"/>
      <c r="K155" s="328"/>
    </row>
    <row r="156" s="1" customFormat="1" ht="15" customHeight="1">
      <c r="B156" s="305"/>
      <c r="C156" s="332" t="s">
        <v>791</v>
      </c>
      <c r="D156" s="280"/>
      <c r="E156" s="280"/>
      <c r="F156" s="333" t="s">
        <v>778</v>
      </c>
      <c r="G156" s="280"/>
      <c r="H156" s="332" t="s">
        <v>812</v>
      </c>
      <c r="I156" s="332" t="s">
        <v>774</v>
      </c>
      <c r="J156" s="332">
        <v>50</v>
      </c>
      <c r="K156" s="328"/>
    </row>
    <row r="157" s="1" customFormat="1" ht="15" customHeight="1">
      <c r="B157" s="305"/>
      <c r="C157" s="332" t="s">
        <v>799</v>
      </c>
      <c r="D157" s="280"/>
      <c r="E157" s="280"/>
      <c r="F157" s="333" t="s">
        <v>778</v>
      </c>
      <c r="G157" s="280"/>
      <c r="H157" s="332" t="s">
        <v>812</v>
      </c>
      <c r="I157" s="332" t="s">
        <v>774</v>
      </c>
      <c r="J157" s="332">
        <v>50</v>
      </c>
      <c r="K157" s="328"/>
    </row>
    <row r="158" s="1" customFormat="1" ht="15" customHeight="1">
      <c r="B158" s="305"/>
      <c r="C158" s="332" t="s">
        <v>797</v>
      </c>
      <c r="D158" s="280"/>
      <c r="E158" s="280"/>
      <c r="F158" s="333" t="s">
        <v>778</v>
      </c>
      <c r="G158" s="280"/>
      <c r="H158" s="332" t="s">
        <v>812</v>
      </c>
      <c r="I158" s="332" t="s">
        <v>774</v>
      </c>
      <c r="J158" s="332">
        <v>50</v>
      </c>
      <c r="K158" s="328"/>
    </row>
    <row r="159" s="1" customFormat="1" ht="15" customHeight="1">
      <c r="B159" s="305"/>
      <c r="C159" s="332" t="s">
        <v>90</v>
      </c>
      <c r="D159" s="280"/>
      <c r="E159" s="280"/>
      <c r="F159" s="333" t="s">
        <v>772</v>
      </c>
      <c r="G159" s="280"/>
      <c r="H159" s="332" t="s">
        <v>834</v>
      </c>
      <c r="I159" s="332" t="s">
        <v>774</v>
      </c>
      <c r="J159" s="332" t="s">
        <v>835</v>
      </c>
      <c r="K159" s="328"/>
    </row>
    <row r="160" s="1" customFormat="1" ht="15" customHeight="1">
      <c r="B160" s="305"/>
      <c r="C160" s="332" t="s">
        <v>836</v>
      </c>
      <c r="D160" s="280"/>
      <c r="E160" s="280"/>
      <c r="F160" s="333" t="s">
        <v>772</v>
      </c>
      <c r="G160" s="280"/>
      <c r="H160" s="332" t="s">
        <v>837</v>
      </c>
      <c r="I160" s="332" t="s">
        <v>807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838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766</v>
      </c>
      <c r="D166" s="295"/>
      <c r="E166" s="295"/>
      <c r="F166" s="295" t="s">
        <v>767</v>
      </c>
      <c r="G166" s="337"/>
      <c r="H166" s="338" t="s">
        <v>55</v>
      </c>
      <c r="I166" s="338" t="s">
        <v>58</v>
      </c>
      <c r="J166" s="295" t="s">
        <v>768</v>
      </c>
      <c r="K166" s="272"/>
    </row>
    <row r="167" s="1" customFormat="1" ht="17.25" customHeight="1">
      <c r="B167" s="273"/>
      <c r="C167" s="297" t="s">
        <v>769</v>
      </c>
      <c r="D167" s="297"/>
      <c r="E167" s="297"/>
      <c r="F167" s="298" t="s">
        <v>770</v>
      </c>
      <c r="G167" s="339"/>
      <c r="H167" s="340"/>
      <c r="I167" s="340"/>
      <c r="J167" s="297" t="s">
        <v>771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775</v>
      </c>
      <c r="D169" s="280"/>
      <c r="E169" s="280"/>
      <c r="F169" s="303" t="s">
        <v>772</v>
      </c>
      <c r="G169" s="280"/>
      <c r="H169" s="280" t="s">
        <v>812</v>
      </c>
      <c r="I169" s="280" t="s">
        <v>774</v>
      </c>
      <c r="J169" s="280">
        <v>120</v>
      </c>
      <c r="K169" s="328"/>
    </row>
    <row r="170" s="1" customFormat="1" ht="15" customHeight="1">
      <c r="B170" s="305"/>
      <c r="C170" s="280" t="s">
        <v>821</v>
      </c>
      <c r="D170" s="280"/>
      <c r="E170" s="280"/>
      <c r="F170" s="303" t="s">
        <v>772</v>
      </c>
      <c r="G170" s="280"/>
      <c r="H170" s="280" t="s">
        <v>822</v>
      </c>
      <c r="I170" s="280" t="s">
        <v>774</v>
      </c>
      <c r="J170" s="280" t="s">
        <v>823</v>
      </c>
      <c r="K170" s="328"/>
    </row>
    <row r="171" s="1" customFormat="1" ht="15" customHeight="1">
      <c r="B171" s="305"/>
      <c r="C171" s="280" t="s">
        <v>720</v>
      </c>
      <c r="D171" s="280"/>
      <c r="E171" s="280"/>
      <c r="F171" s="303" t="s">
        <v>772</v>
      </c>
      <c r="G171" s="280"/>
      <c r="H171" s="280" t="s">
        <v>839</v>
      </c>
      <c r="I171" s="280" t="s">
        <v>774</v>
      </c>
      <c r="J171" s="280" t="s">
        <v>823</v>
      </c>
      <c r="K171" s="328"/>
    </row>
    <row r="172" s="1" customFormat="1" ht="15" customHeight="1">
      <c r="B172" s="305"/>
      <c r="C172" s="280" t="s">
        <v>777</v>
      </c>
      <c r="D172" s="280"/>
      <c r="E172" s="280"/>
      <c r="F172" s="303" t="s">
        <v>778</v>
      </c>
      <c r="G172" s="280"/>
      <c r="H172" s="280" t="s">
        <v>839</v>
      </c>
      <c r="I172" s="280" t="s">
        <v>774</v>
      </c>
      <c r="J172" s="280">
        <v>50</v>
      </c>
      <c r="K172" s="328"/>
    </row>
    <row r="173" s="1" customFormat="1" ht="15" customHeight="1">
      <c r="B173" s="305"/>
      <c r="C173" s="280" t="s">
        <v>780</v>
      </c>
      <c r="D173" s="280"/>
      <c r="E173" s="280"/>
      <c r="F173" s="303" t="s">
        <v>772</v>
      </c>
      <c r="G173" s="280"/>
      <c r="H173" s="280" t="s">
        <v>839</v>
      </c>
      <c r="I173" s="280" t="s">
        <v>782</v>
      </c>
      <c r="J173" s="280"/>
      <c r="K173" s="328"/>
    </row>
    <row r="174" s="1" customFormat="1" ht="15" customHeight="1">
      <c r="B174" s="305"/>
      <c r="C174" s="280" t="s">
        <v>791</v>
      </c>
      <c r="D174" s="280"/>
      <c r="E174" s="280"/>
      <c r="F174" s="303" t="s">
        <v>778</v>
      </c>
      <c r="G174" s="280"/>
      <c r="H174" s="280" t="s">
        <v>839</v>
      </c>
      <c r="I174" s="280" t="s">
        <v>774</v>
      </c>
      <c r="J174" s="280">
        <v>50</v>
      </c>
      <c r="K174" s="328"/>
    </row>
    <row r="175" s="1" customFormat="1" ht="15" customHeight="1">
      <c r="B175" s="305"/>
      <c r="C175" s="280" t="s">
        <v>799</v>
      </c>
      <c r="D175" s="280"/>
      <c r="E175" s="280"/>
      <c r="F175" s="303" t="s">
        <v>778</v>
      </c>
      <c r="G175" s="280"/>
      <c r="H175" s="280" t="s">
        <v>839</v>
      </c>
      <c r="I175" s="280" t="s">
        <v>774</v>
      </c>
      <c r="J175" s="280">
        <v>50</v>
      </c>
      <c r="K175" s="328"/>
    </row>
    <row r="176" s="1" customFormat="1" ht="15" customHeight="1">
      <c r="B176" s="305"/>
      <c r="C176" s="280" t="s">
        <v>797</v>
      </c>
      <c r="D176" s="280"/>
      <c r="E176" s="280"/>
      <c r="F176" s="303" t="s">
        <v>778</v>
      </c>
      <c r="G176" s="280"/>
      <c r="H176" s="280" t="s">
        <v>839</v>
      </c>
      <c r="I176" s="280" t="s">
        <v>774</v>
      </c>
      <c r="J176" s="280">
        <v>50</v>
      </c>
      <c r="K176" s="328"/>
    </row>
    <row r="177" s="1" customFormat="1" ht="15" customHeight="1">
      <c r="B177" s="305"/>
      <c r="C177" s="280" t="s">
        <v>112</v>
      </c>
      <c r="D177" s="280"/>
      <c r="E177" s="280"/>
      <c r="F177" s="303" t="s">
        <v>772</v>
      </c>
      <c r="G177" s="280"/>
      <c r="H177" s="280" t="s">
        <v>840</v>
      </c>
      <c r="I177" s="280" t="s">
        <v>841</v>
      </c>
      <c r="J177" s="280"/>
      <c r="K177" s="328"/>
    </row>
    <row r="178" s="1" customFormat="1" ht="15" customHeight="1">
      <c r="B178" s="305"/>
      <c r="C178" s="280" t="s">
        <v>58</v>
      </c>
      <c r="D178" s="280"/>
      <c r="E178" s="280"/>
      <c r="F178" s="303" t="s">
        <v>772</v>
      </c>
      <c r="G178" s="280"/>
      <c r="H178" s="280" t="s">
        <v>842</v>
      </c>
      <c r="I178" s="280" t="s">
        <v>843</v>
      </c>
      <c r="J178" s="280">
        <v>1</v>
      </c>
      <c r="K178" s="328"/>
    </row>
    <row r="179" s="1" customFormat="1" ht="15" customHeight="1">
      <c r="B179" s="305"/>
      <c r="C179" s="280" t="s">
        <v>54</v>
      </c>
      <c r="D179" s="280"/>
      <c r="E179" s="280"/>
      <c r="F179" s="303" t="s">
        <v>772</v>
      </c>
      <c r="G179" s="280"/>
      <c r="H179" s="280" t="s">
        <v>844</v>
      </c>
      <c r="I179" s="280" t="s">
        <v>774</v>
      </c>
      <c r="J179" s="280">
        <v>20</v>
      </c>
      <c r="K179" s="328"/>
    </row>
    <row r="180" s="1" customFormat="1" ht="15" customHeight="1">
      <c r="B180" s="305"/>
      <c r="C180" s="280" t="s">
        <v>55</v>
      </c>
      <c r="D180" s="280"/>
      <c r="E180" s="280"/>
      <c r="F180" s="303" t="s">
        <v>772</v>
      </c>
      <c r="G180" s="280"/>
      <c r="H180" s="280" t="s">
        <v>845</v>
      </c>
      <c r="I180" s="280" t="s">
        <v>774</v>
      </c>
      <c r="J180" s="280">
        <v>255</v>
      </c>
      <c r="K180" s="328"/>
    </row>
    <row r="181" s="1" customFormat="1" ht="15" customHeight="1">
      <c r="B181" s="305"/>
      <c r="C181" s="280" t="s">
        <v>113</v>
      </c>
      <c r="D181" s="280"/>
      <c r="E181" s="280"/>
      <c r="F181" s="303" t="s">
        <v>772</v>
      </c>
      <c r="G181" s="280"/>
      <c r="H181" s="280" t="s">
        <v>736</v>
      </c>
      <c r="I181" s="280" t="s">
        <v>774</v>
      </c>
      <c r="J181" s="280">
        <v>10</v>
      </c>
      <c r="K181" s="328"/>
    </row>
    <row r="182" s="1" customFormat="1" ht="15" customHeight="1">
      <c r="B182" s="305"/>
      <c r="C182" s="280" t="s">
        <v>114</v>
      </c>
      <c r="D182" s="280"/>
      <c r="E182" s="280"/>
      <c r="F182" s="303" t="s">
        <v>772</v>
      </c>
      <c r="G182" s="280"/>
      <c r="H182" s="280" t="s">
        <v>846</v>
      </c>
      <c r="I182" s="280" t="s">
        <v>807</v>
      </c>
      <c r="J182" s="280"/>
      <c r="K182" s="328"/>
    </row>
    <row r="183" s="1" customFormat="1" ht="15" customHeight="1">
      <c r="B183" s="305"/>
      <c r="C183" s="280" t="s">
        <v>847</v>
      </c>
      <c r="D183" s="280"/>
      <c r="E183" s="280"/>
      <c r="F183" s="303" t="s">
        <v>772</v>
      </c>
      <c r="G183" s="280"/>
      <c r="H183" s="280" t="s">
        <v>848</v>
      </c>
      <c r="I183" s="280" t="s">
        <v>807</v>
      </c>
      <c r="J183" s="280"/>
      <c r="K183" s="328"/>
    </row>
    <row r="184" s="1" customFormat="1" ht="15" customHeight="1">
      <c r="B184" s="305"/>
      <c r="C184" s="280" t="s">
        <v>836</v>
      </c>
      <c r="D184" s="280"/>
      <c r="E184" s="280"/>
      <c r="F184" s="303" t="s">
        <v>772</v>
      </c>
      <c r="G184" s="280"/>
      <c r="H184" s="280" t="s">
        <v>849</v>
      </c>
      <c r="I184" s="280" t="s">
        <v>807</v>
      </c>
      <c r="J184" s="280"/>
      <c r="K184" s="328"/>
    </row>
    <row r="185" s="1" customFormat="1" ht="15" customHeight="1">
      <c r="B185" s="305"/>
      <c r="C185" s="280" t="s">
        <v>116</v>
      </c>
      <c r="D185" s="280"/>
      <c r="E185" s="280"/>
      <c r="F185" s="303" t="s">
        <v>778</v>
      </c>
      <c r="G185" s="280"/>
      <c r="H185" s="280" t="s">
        <v>850</v>
      </c>
      <c r="I185" s="280" t="s">
        <v>774</v>
      </c>
      <c r="J185" s="280">
        <v>50</v>
      </c>
      <c r="K185" s="328"/>
    </row>
    <row r="186" s="1" customFormat="1" ht="15" customHeight="1">
      <c r="B186" s="305"/>
      <c r="C186" s="280" t="s">
        <v>851</v>
      </c>
      <c r="D186" s="280"/>
      <c r="E186" s="280"/>
      <c r="F186" s="303" t="s">
        <v>778</v>
      </c>
      <c r="G186" s="280"/>
      <c r="H186" s="280" t="s">
        <v>852</v>
      </c>
      <c r="I186" s="280" t="s">
        <v>853</v>
      </c>
      <c r="J186" s="280"/>
      <c r="K186" s="328"/>
    </row>
    <row r="187" s="1" customFormat="1" ht="15" customHeight="1">
      <c r="B187" s="305"/>
      <c r="C187" s="280" t="s">
        <v>854</v>
      </c>
      <c r="D187" s="280"/>
      <c r="E187" s="280"/>
      <c r="F187" s="303" t="s">
        <v>778</v>
      </c>
      <c r="G187" s="280"/>
      <c r="H187" s="280" t="s">
        <v>855</v>
      </c>
      <c r="I187" s="280" t="s">
        <v>853</v>
      </c>
      <c r="J187" s="280"/>
      <c r="K187" s="328"/>
    </row>
    <row r="188" s="1" customFormat="1" ht="15" customHeight="1">
      <c r="B188" s="305"/>
      <c r="C188" s="280" t="s">
        <v>856</v>
      </c>
      <c r="D188" s="280"/>
      <c r="E188" s="280"/>
      <c r="F188" s="303" t="s">
        <v>778</v>
      </c>
      <c r="G188" s="280"/>
      <c r="H188" s="280" t="s">
        <v>857</v>
      </c>
      <c r="I188" s="280" t="s">
        <v>853</v>
      </c>
      <c r="J188" s="280"/>
      <c r="K188" s="328"/>
    </row>
    <row r="189" s="1" customFormat="1" ht="15" customHeight="1">
      <c r="B189" s="305"/>
      <c r="C189" s="341" t="s">
        <v>858</v>
      </c>
      <c r="D189" s="280"/>
      <c r="E189" s="280"/>
      <c r="F189" s="303" t="s">
        <v>778</v>
      </c>
      <c r="G189" s="280"/>
      <c r="H189" s="280" t="s">
        <v>859</v>
      </c>
      <c r="I189" s="280" t="s">
        <v>860</v>
      </c>
      <c r="J189" s="342" t="s">
        <v>861</v>
      </c>
      <c r="K189" s="328"/>
    </row>
    <row r="190" s="1" customFormat="1" ht="15" customHeight="1">
      <c r="B190" s="305"/>
      <c r="C190" s="341" t="s">
        <v>43</v>
      </c>
      <c r="D190" s="280"/>
      <c r="E190" s="280"/>
      <c r="F190" s="303" t="s">
        <v>772</v>
      </c>
      <c r="G190" s="280"/>
      <c r="H190" s="277" t="s">
        <v>862</v>
      </c>
      <c r="I190" s="280" t="s">
        <v>863</v>
      </c>
      <c r="J190" s="280"/>
      <c r="K190" s="328"/>
    </row>
    <row r="191" s="1" customFormat="1" ht="15" customHeight="1">
      <c r="B191" s="305"/>
      <c r="C191" s="341" t="s">
        <v>864</v>
      </c>
      <c r="D191" s="280"/>
      <c r="E191" s="280"/>
      <c r="F191" s="303" t="s">
        <v>772</v>
      </c>
      <c r="G191" s="280"/>
      <c r="H191" s="280" t="s">
        <v>865</v>
      </c>
      <c r="I191" s="280" t="s">
        <v>807</v>
      </c>
      <c r="J191" s="280"/>
      <c r="K191" s="328"/>
    </row>
    <row r="192" s="1" customFormat="1" ht="15" customHeight="1">
      <c r="B192" s="305"/>
      <c r="C192" s="341" t="s">
        <v>866</v>
      </c>
      <c r="D192" s="280"/>
      <c r="E192" s="280"/>
      <c r="F192" s="303" t="s">
        <v>772</v>
      </c>
      <c r="G192" s="280"/>
      <c r="H192" s="280" t="s">
        <v>867</v>
      </c>
      <c r="I192" s="280" t="s">
        <v>807</v>
      </c>
      <c r="J192" s="280"/>
      <c r="K192" s="328"/>
    </row>
    <row r="193" s="1" customFormat="1" ht="15" customHeight="1">
      <c r="B193" s="305"/>
      <c r="C193" s="341" t="s">
        <v>868</v>
      </c>
      <c r="D193" s="280"/>
      <c r="E193" s="280"/>
      <c r="F193" s="303" t="s">
        <v>778</v>
      </c>
      <c r="G193" s="280"/>
      <c r="H193" s="280" t="s">
        <v>869</v>
      </c>
      <c r="I193" s="280" t="s">
        <v>807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870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871</v>
      </c>
      <c r="D200" s="344"/>
      <c r="E200" s="344"/>
      <c r="F200" s="344" t="s">
        <v>872</v>
      </c>
      <c r="G200" s="345"/>
      <c r="H200" s="344" t="s">
        <v>873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863</v>
      </c>
      <c r="D202" s="280"/>
      <c r="E202" s="280"/>
      <c r="F202" s="303" t="s">
        <v>44</v>
      </c>
      <c r="G202" s="280"/>
      <c r="H202" s="280" t="s">
        <v>874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45</v>
      </c>
      <c r="G203" s="280"/>
      <c r="H203" s="280" t="s">
        <v>875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48</v>
      </c>
      <c r="G204" s="280"/>
      <c r="H204" s="280" t="s">
        <v>876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46</v>
      </c>
      <c r="G205" s="280"/>
      <c r="H205" s="280" t="s">
        <v>877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47</v>
      </c>
      <c r="G206" s="280"/>
      <c r="H206" s="280" t="s">
        <v>878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819</v>
      </c>
      <c r="D208" s="280"/>
      <c r="E208" s="280"/>
      <c r="F208" s="303" t="s">
        <v>80</v>
      </c>
      <c r="G208" s="280"/>
      <c r="H208" s="280" t="s">
        <v>879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714</v>
      </c>
      <c r="G209" s="280"/>
      <c r="H209" s="280" t="s">
        <v>715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712</v>
      </c>
      <c r="G210" s="280"/>
      <c r="H210" s="280" t="s">
        <v>880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716</v>
      </c>
      <c r="G211" s="341"/>
      <c r="H211" s="332" t="s">
        <v>717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718</v>
      </c>
      <c r="G212" s="341"/>
      <c r="H212" s="332" t="s">
        <v>694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843</v>
      </c>
      <c r="D214" s="280"/>
      <c r="E214" s="280"/>
      <c r="F214" s="303">
        <v>1</v>
      </c>
      <c r="G214" s="341"/>
      <c r="H214" s="332" t="s">
        <v>881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882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883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884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Hovorka</dc:creator>
  <cp:lastModifiedBy>Jiří Hovorka</cp:lastModifiedBy>
  <dcterms:created xsi:type="dcterms:W3CDTF">2021-09-14T05:56:42Z</dcterms:created>
  <dcterms:modified xsi:type="dcterms:W3CDTF">2021-09-14T05:56:48Z</dcterms:modified>
</cp:coreProperties>
</file>